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153" activeTab="1"/>
  </bookViews>
  <sheets>
    <sheet name="9月新城镇岗位社保补贴公示表" sheetId="2" r:id="rId1"/>
    <sheet name="8月新城镇岗位岗位补贴公示表" sheetId="3" r:id="rId2"/>
  </sheets>
  <externalReferences>
    <externalReference r:id="rId3"/>
    <externalReference r:id="rId4"/>
  </externalReferences>
  <definedNames>
    <definedName name="_xlnm._FilterDatabase" localSheetId="1" hidden="1">'8月新城镇岗位岗位补贴公示表'!$A$3:$G$22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<sst xmlns="http://schemas.openxmlformats.org/spreadsheetml/2006/main" count="22" uniqueCount="13">
  <si>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2025年9月份博山区新城镇公益性岗位社保补贴公示表</t>
  </si>
  <si>
    <t>单位名称：淄博优汇工匠人力资源服务有限公司</t>
  </si>
  <si>
    <t>序号</t>
  </si>
  <si>
    <t>镇办</t>
  </si>
  <si>
    <t>村（社区）</t>
  </si>
  <si>
    <t>姓名</t>
  </si>
  <si>
    <t>身份证号码</t>
  </si>
  <si>
    <t>岗位名称</t>
  </si>
  <si>
    <t>岗位补贴（元）</t>
  </si>
  <si>
    <t>社保补贴（元）</t>
  </si>
  <si>
    <t>合计</t>
  </si>
  <si>
    <t>2025年8月份博山区新城镇公益性岗位补贴公示表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</si>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</sst>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601;&#19994;&#26381;&#21153;&#31185;\&#22478;&#20065;&#20844;&#30410;&#24615;&#23703;&#20301;\&#22478;&#20065;&#20844;&#23703;\&#22478;&#20065;&#20844;&#23703;\&#24037;&#36164;\2025&#24180;\&#24037;&#36164;&#21450;&#20844;&#31034;&#34920;9&#26376;&#22478;&#38215;&#65288;&#23703;&#12289;&#31038;&#34917;&#34917;&#36148;&#65289;&#12289;&#20065;&#26449;&#23703;&#34917;&#23450;&#31295;\9&#26376;&#22478;&#38215;\25&#24180;9&#26376;&#22478;&#38215;&#20844;&#30410;&#23703;&#31038;&#20445;&#34917;&#36148;&#30003;&#35831;&#34920;&#21450;8&#26376;&#22312;&#23703;&#34920;&#65288;xr&#23450;&#312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601;&#19994;&#26381;&#21153;&#31185;\&#22478;&#20065;&#20844;&#30410;&#24615;&#23703;&#20301;\&#22478;&#20065;&#20844;&#23703;\&#22478;&#20065;&#20844;&#23703;\&#24037;&#36164;\2025&#24180;\&#24037;&#36164;&#21450;&#20844;&#31034;&#34920;9&#26376;&#22478;&#38215;&#65288;&#23703;&#12289;&#31038;&#34917;&#34917;&#36148;&#65289;&#12289;&#20065;&#26449;&#23703;&#34917;&#23450;&#31295;\9&#26376;&#22478;&#38215;\25&#24180;8&#26376;&#22478;&#38215;&#22312;&#23703;&#20154;&#21592;&#34920;(xr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09月在岗人员及社保补贴原表"/>
      <sheetName val="打印"/>
      <sheetName val="人社报财政版"/>
      <sheetName val="人社报财政版(正反面局长签字)"/>
      <sheetName val="公示表"/>
      <sheetName val="减员表"/>
      <sheetName val="Sheet1"/>
    </sheetNames>
    <sheetDataSet>
      <sheetData sheetId="0">
        <row r="1">
          <cell r="A1" t="str">
            <v>2025年（9）月份博山区城镇公益性岗位社保补贴明细表</v>
          </cell>
        </row>
        <row r="2">
          <cell r="A2" t="str">
            <v>单位名称：淄博优汇工匠人力资源服务有限公司</v>
          </cell>
        </row>
        <row r="3">
          <cell r="A3" t="str">
            <v>序号</v>
          </cell>
          <cell r="B3" t="str">
            <v>身份证号码</v>
          </cell>
          <cell r="C3" t="str">
            <v>镇办</v>
          </cell>
          <cell r="D3" t="str">
            <v>村（社区）</v>
          </cell>
          <cell r="E3" t="str">
            <v>姓名</v>
          </cell>
          <cell r="F3" t="str">
            <v>身份证号码</v>
          </cell>
          <cell r="G3" t="str">
            <v>匹配减员表</v>
          </cell>
          <cell r="H3" t="str">
            <v>身份证号码</v>
          </cell>
          <cell r="I3" t="str">
            <v>岗位名称</v>
          </cell>
          <cell r="J3" t="str">
            <v>缴费基数</v>
          </cell>
          <cell r="K3" t="str">
            <v>医疗基数</v>
          </cell>
          <cell r="L3" t="str">
            <v>个人缴费</v>
          </cell>
        </row>
        <row r="3">
          <cell r="P3" t="str">
            <v>单位缴费</v>
          </cell>
        </row>
        <row r="4">
          <cell r="L4" t="str">
            <v>养老</v>
          </cell>
          <cell r="M4" t="str">
            <v>医疗</v>
          </cell>
          <cell r="N4" t="str">
            <v>失业</v>
          </cell>
          <cell r="O4" t="str">
            <v>合计</v>
          </cell>
          <cell r="P4" t="str">
            <v>养老</v>
          </cell>
          <cell r="Q4" t="str">
            <v>医疗</v>
          </cell>
          <cell r="R4" t="str">
            <v>工伤</v>
          </cell>
          <cell r="S4" t="str">
            <v>失业</v>
          </cell>
          <cell r="T4" t="str">
            <v>合计</v>
          </cell>
        </row>
        <row r="5">
          <cell r="A5">
            <v>1</v>
          </cell>
          <cell r="B5" t="str">
            <v>370304197711125529</v>
          </cell>
          <cell r="C5" t="str">
            <v>源泉</v>
          </cell>
          <cell r="D5" t="str">
            <v>源北村</v>
          </cell>
          <cell r="E5" t="str">
            <v>李海燕</v>
          </cell>
          <cell r="F5" t="str">
            <v>370304197711125529</v>
          </cell>
          <cell r="G5" t="e">
            <v>#N/A</v>
          </cell>
          <cell r="H5" t="str">
            <v>37030419******5529</v>
          </cell>
          <cell r="I5" t="str">
            <v>新城镇岗位</v>
          </cell>
          <cell r="J5">
            <v>4416</v>
          </cell>
          <cell r="K5">
            <v>4416</v>
          </cell>
          <cell r="L5">
            <v>353.28</v>
          </cell>
          <cell r="M5">
            <v>88.32</v>
          </cell>
          <cell r="N5">
            <v>13.25</v>
          </cell>
          <cell r="O5">
            <v>454.85</v>
          </cell>
          <cell r="P5">
            <v>706.56</v>
          </cell>
          <cell r="Q5">
            <v>353.28</v>
          </cell>
          <cell r="R5">
            <v>14.13</v>
          </cell>
          <cell r="S5">
            <v>30.91</v>
          </cell>
          <cell r="T5">
            <v>1104.88</v>
          </cell>
        </row>
        <row r="6">
          <cell r="A6">
            <v>2</v>
          </cell>
          <cell r="B6" t="str">
            <v>370304197904285828</v>
          </cell>
          <cell r="C6" t="str">
            <v>池上</v>
          </cell>
          <cell r="D6" t="str">
            <v>西池村</v>
          </cell>
          <cell r="E6" t="str">
            <v>栾以春</v>
          </cell>
          <cell r="F6" t="str">
            <v>370304197904285828</v>
          </cell>
          <cell r="G6" t="e">
            <v>#N/A</v>
          </cell>
          <cell r="H6" t="str">
            <v>37030419******5828</v>
          </cell>
          <cell r="I6" t="str">
            <v>新城镇岗位</v>
          </cell>
          <cell r="J6">
            <v>4416</v>
          </cell>
          <cell r="K6">
            <v>4416</v>
          </cell>
          <cell r="L6">
            <v>353.28</v>
          </cell>
          <cell r="M6">
            <v>88.32</v>
          </cell>
          <cell r="N6">
            <v>13.25</v>
          </cell>
          <cell r="O6">
            <v>454.85</v>
          </cell>
          <cell r="P6">
            <v>706.56</v>
          </cell>
          <cell r="Q6">
            <v>353.28</v>
          </cell>
          <cell r="R6">
            <v>14.13</v>
          </cell>
          <cell r="S6">
            <v>30.91</v>
          </cell>
          <cell r="T6">
            <v>1104.88</v>
          </cell>
        </row>
        <row r="7">
          <cell r="A7">
            <v>3</v>
          </cell>
          <cell r="B7" t="str">
            <v>370304198001251963</v>
          </cell>
          <cell r="C7" t="str">
            <v>八陡</v>
          </cell>
          <cell r="D7" t="str">
            <v>和平村</v>
          </cell>
          <cell r="E7" t="str">
            <v>张燕</v>
          </cell>
          <cell r="F7" t="str">
            <v>370304198001251963</v>
          </cell>
          <cell r="G7" t="e">
            <v>#N/A</v>
          </cell>
          <cell r="H7" t="str">
            <v>37030419******1963</v>
          </cell>
          <cell r="I7" t="str">
            <v>新城镇岗位</v>
          </cell>
          <cell r="J7">
            <v>4416</v>
          </cell>
          <cell r="K7">
            <v>4416</v>
          </cell>
          <cell r="L7">
            <v>353.28</v>
          </cell>
          <cell r="M7">
            <v>88.32</v>
          </cell>
          <cell r="N7">
            <v>13.25</v>
          </cell>
          <cell r="O7">
            <v>454.85</v>
          </cell>
          <cell r="P7">
            <v>706.56</v>
          </cell>
          <cell r="Q7">
            <v>353.28</v>
          </cell>
          <cell r="R7">
            <v>14.13</v>
          </cell>
          <cell r="S7">
            <v>30.91</v>
          </cell>
          <cell r="T7">
            <v>1104.88</v>
          </cell>
        </row>
        <row r="8">
          <cell r="A8">
            <v>4</v>
          </cell>
          <cell r="B8" t="str">
            <v>370304198206071923</v>
          </cell>
          <cell r="C8" t="str">
            <v>八陡</v>
          </cell>
          <cell r="D8" t="str">
            <v>山机社区</v>
          </cell>
          <cell r="E8" t="str">
            <v>徐峰</v>
          </cell>
          <cell r="F8" t="str">
            <v>370304198206071923</v>
          </cell>
          <cell r="G8" t="e">
            <v>#N/A</v>
          </cell>
          <cell r="H8" t="str">
            <v>37030419******1923</v>
          </cell>
          <cell r="I8" t="str">
            <v>新城镇岗位</v>
          </cell>
          <cell r="J8">
            <v>4416</v>
          </cell>
          <cell r="K8">
            <v>4416</v>
          </cell>
          <cell r="L8">
            <v>353.28</v>
          </cell>
          <cell r="M8">
            <v>88.32</v>
          </cell>
          <cell r="N8">
            <v>13.25</v>
          </cell>
          <cell r="O8">
            <v>454.85</v>
          </cell>
          <cell r="P8">
            <v>706.56</v>
          </cell>
          <cell r="Q8">
            <v>353.28</v>
          </cell>
          <cell r="R8">
            <v>14.13</v>
          </cell>
          <cell r="S8">
            <v>30.91</v>
          </cell>
          <cell r="T8">
            <v>1104.88</v>
          </cell>
        </row>
        <row r="9">
          <cell r="A9">
            <v>5</v>
          </cell>
          <cell r="B9" t="str">
            <v>370124197807103046</v>
          </cell>
          <cell r="C9" t="str">
            <v>白塔</v>
          </cell>
          <cell r="D9" t="str">
            <v>簸箕掌</v>
          </cell>
          <cell r="E9" t="str">
            <v>苏苓</v>
          </cell>
          <cell r="F9" t="str">
            <v>370124197807103046</v>
          </cell>
          <cell r="G9" t="e">
            <v>#N/A</v>
          </cell>
          <cell r="H9" t="str">
            <v>37012419******3046</v>
          </cell>
          <cell r="I9" t="str">
            <v>新城镇岗位</v>
          </cell>
          <cell r="J9">
            <v>4416</v>
          </cell>
          <cell r="K9">
            <v>4416</v>
          </cell>
          <cell r="L9">
            <v>353.28</v>
          </cell>
          <cell r="M9">
            <v>88.32</v>
          </cell>
          <cell r="N9">
            <v>13.25</v>
          </cell>
          <cell r="O9">
            <v>454.85</v>
          </cell>
          <cell r="P9">
            <v>706.56</v>
          </cell>
          <cell r="Q9">
            <v>353.28</v>
          </cell>
          <cell r="R9">
            <v>14.13</v>
          </cell>
          <cell r="S9">
            <v>30.91</v>
          </cell>
          <cell r="T9">
            <v>1104.88</v>
          </cell>
        </row>
        <row r="10">
          <cell r="A10">
            <v>6</v>
          </cell>
          <cell r="B10" t="str">
            <v>370304198302256223</v>
          </cell>
          <cell r="C10" t="str">
            <v>白塔</v>
          </cell>
          <cell r="D10" t="str">
            <v>因阜</v>
          </cell>
          <cell r="E10" t="str">
            <v>王娜</v>
          </cell>
          <cell r="F10" t="str">
            <v>370304198302256223</v>
          </cell>
          <cell r="G10" t="e">
            <v>#N/A</v>
          </cell>
          <cell r="H10" t="str">
            <v>37030419******6223</v>
          </cell>
          <cell r="I10" t="str">
            <v>新城镇岗位</v>
          </cell>
          <cell r="J10">
            <v>4416</v>
          </cell>
          <cell r="K10">
            <v>4416</v>
          </cell>
          <cell r="L10">
            <v>353.28</v>
          </cell>
          <cell r="M10">
            <v>88.32</v>
          </cell>
          <cell r="N10">
            <v>13.25</v>
          </cell>
          <cell r="O10">
            <v>454.85</v>
          </cell>
          <cell r="P10">
            <v>706.56</v>
          </cell>
          <cell r="Q10">
            <v>353.28</v>
          </cell>
          <cell r="R10">
            <v>14.13</v>
          </cell>
          <cell r="S10">
            <v>30.91</v>
          </cell>
          <cell r="T10">
            <v>1104.88</v>
          </cell>
        </row>
        <row r="11">
          <cell r="A11">
            <v>7</v>
          </cell>
          <cell r="B11" t="str">
            <v>370302199106234520</v>
          </cell>
          <cell r="C11" t="str">
            <v>城东</v>
          </cell>
          <cell r="D11" t="str">
            <v>东关社区</v>
          </cell>
          <cell r="E11" t="str">
            <v>郭慧</v>
          </cell>
          <cell r="F11" t="str">
            <v>370302199106234520</v>
          </cell>
          <cell r="G11" t="e">
            <v>#N/A</v>
          </cell>
          <cell r="H11" t="str">
            <v>37030219******4520</v>
          </cell>
          <cell r="I11" t="str">
            <v>新城镇岗位</v>
          </cell>
          <cell r="J11">
            <v>4416</v>
          </cell>
          <cell r="K11">
            <v>4416</v>
          </cell>
          <cell r="L11">
            <v>353.28</v>
          </cell>
          <cell r="M11">
            <v>88.32</v>
          </cell>
          <cell r="N11">
            <v>13.25</v>
          </cell>
          <cell r="O11">
            <v>454.85</v>
          </cell>
          <cell r="P11">
            <v>706.56</v>
          </cell>
          <cell r="Q11">
            <v>353.28</v>
          </cell>
          <cell r="R11">
            <v>14.13</v>
          </cell>
          <cell r="S11">
            <v>30.91</v>
          </cell>
          <cell r="T11">
            <v>1104.88</v>
          </cell>
        </row>
        <row r="12">
          <cell r="A12">
            <v>8</v>
          </cell>
          <cell r="B12" t="str">
            <v>370304197703163728</v>
          </cell>
          <cell r="C12" t="str">
            <v>城西</v>
          </cell>
          <cell r="D12" t="str">
            <v>凤凰园</v>
          </cell>
          <cell r="E12" t="str">
            <v>王醒汝</v>
          </cell>
          <cell r="F12" t="str">
            <v>370304197703163728</v>
          </cell>
          <cell r="G12" t="e">
            <v>#N/A</v>
          </cell>
          <cell r="H12" t="str">
            <v>37030419******3728</v>
          </cell>
          <cell r="I12" t="str">
            <v>新城镇岗位</v>
          </cell>
          <cell r="J12">
            <v>4416</v>
          </cell>
          <cell r="K12">
            <v>4416</v>
          </cell>
          <cell r="L12">
            <v>353.28</v>
          </cell>
          <cell r="M12">
            <v>88.32</v>
          </cell>
          <cell r="N12">
            <v>13.25</v>
          </cell>
          <cell r="O12">
            <v>454.85</v>
          </cell>
          <cell r="P12">
            <v>706.56</v>
          </cell>
          <cell r="Q12">
            <v>353.28</v>
          </cell>
          <cell r="R12">
            <v>14.13</v>
          </cell>
          <cell r="S12">
            <v>30.91</v>
          </cell>
          <cell r="T12">
            <v>1104.88</v>
          </cell>
        </row>
        <row r="13">
          <cell r="A13">
            <v>9</v>
          </cell>
          <cell r="B13" t="str">
            <v>370303197808054222</v>
          </cell>
          <cell r="C13" t="str">
            <v>城西</v>
          </cell>
          <cell r="D13" t="str">
            <v>四十亩地</v>
          </cell>
          <cell r="E13" t="str">
            <v>孙茜</v>
          </cell>
          <cell r="F13" t="str">
            <v>370303197808054222</v>
          </cell>
          <cell r="G13" t="e">
            <v>#N/A</v>
          </cell>
          <cell r="H13" t="str">
            <v>37030319******4222</v>
          </cell>
          <cell r="I13" t="str">
            <v>新城镇岗位</v>
          </cell>
          <cell r="J13">
            <v>4416</v>
          </cell>
          <cell r="K13">
            <v>4416</v>
          </cell>
          <cell r="L13">
            <v>353.28</v>
          </cell>
          <cell r="M13">
            <v>88.32</v>
          </cell>
          <cell r="N13">
            <v>13.25</v>
          </cell>
          <cell r="O13">
            <v>454.85</v>
          </cell>
          <cell r="P13">
            <v>706.56</v>
          </cell>
          <cell r="Q13">
            <v>353.28</v>
          </cell>
          <cell r="R13">
            <v>14.13</v>
          </cell>
          <cell r="S13">
            <v>30.91</v>
          </cell>
          <cell r="T13">
            <v>1104.88</v>
          </cell>
        </row>
        <row r="14">
          <cell r="A14">
            <v>10</v>
          </cell>
          <cell r="B14" t="str">
            <v>370304196812131632</v>
          </cell>
          <cell r="C14" t="str">
            <v>山头</v>
          </cell>
          <cell r="D14" t="str">
            <v>古窑社区</v>
          </cell>
          <cell r="E14" t="str">
            <v>赵增国</v>
          </cell>
          <cell r="F14" t="str">
            <v>370304196812131632</v>
          </cell>
          <cell r="G14" t="e">
            <v>#N/A</v>
          </cell>
          <cell r="H14" t="str">
            <v>37030419******1632</v>
          </cell>
          <cell r="I14" t="str">
            <v>新城镇岗位</v>
          </cell>
          <cell r="J14">
            <v>4416</v>
          </cell>
          <cell r="K14">
            <v>4416</v>
          </cell>
          <cell r="L14">
            <v>353.28</v>
          </cell>
          <cell r="M14">
            <v>88.32</v>
          </cell>
          <cell r="N14">
            <v>13.25</v>
          </cell>
          <cell r="O14">
            <v>454.85</v>
          </cell>
          <cell r="P14">
            <v>706.56</v>
          </cell>
          <cell r="Q14">
            <v>353.28</v>
          </cell>
          <cell r="R14">
            <v>14.13</v>
          </cell>
          <cell r="S14">
            <v>30.91</v>
          </cell>
          <cell r="T14">
            <v>1104.88</v>
          </cell>
        </row>
        <row r="15">
          <cell r="A15">
            <v>11</v>
          </cell>
          <cell r="B15" t="str">
            <v>37030419760415552X</v>
          </cell>
          <cell r="C15" t="str">
            <v>山头</v>
          </cell>
          <cell r="D15" t="str">
            <v>新博社区</v>
          </cell>
          <cell r="E15" t="str">
            <v>田芳</v>
          </cell>
          <cell r="F15" t="str">
            <v>37030419760415552X</v>
          </cell>
          <cell r="G15" t="e">
            <v>#N/A</v>
          </cell>
          <cell r="H15" t="str">
            <v>37030419******552X</v>
          </cell>
          <cell r="I15" t="str">
            <v>新城镇岗位</v>
          </cell>
          <cell r="J15">
            <v>4416</v>
          </cell>
          <cell r="K15">
            <v>4416</v>
          </cell>
          <cell r="L15">
            <v>353.28</v>
          </cell>
          <cell r="M15">
            <v>88.32</v>
          </cell>
          <cell r="N15">
            <v>13.25</v>
          </cell>
          <cell r="O15">
            <v>454.85</v>
          </cell>
          <cell r="P15">
            <v>706.56</v>
          </cell>
          <cell r="Q15">
            <v>353.28</v>
          </cell>
          <cell r="R15">
            <v>14.13</v>
          </cell>
          <cell r="S15">
            <v>30.91</v>
          </cell>
          <cell r="T15">
            <v>1104.88</v>
          </cell>
        </row>
        <row r="16">
          <cell r="A16">
            <v>12</v>
          </cell>
          <cell r="B16" t="str">
            <v>370304198104264425</v>
          </cell>
          <cell r="C16" t="str">
            <v>石马</v>
          </cell>
          <cell r="D16" t="str">
            <v>东石村</v>
          </cell>
          <cell r="E16" t="str">
            <v>李新敬</v>
          </cell>
          <cell r="F16" t="str">
            <v>370304198104264425</v>
          </cell>
          <cell r="G16" t="e">
            <v>#N/A</v>
          </cell>
          <cell r="H16" t="str">
            <v>37030419******4425</v>
          </cell>
          <cell r="I16" t="str">
            <v>新城镇岗位</v>
          </cell>
          <cell r="J16">
            <v>4416</v>
          </cell>
          <cell r="K16">
            <v>4416</v>
          </cell>
          <cell r="L16">
            <v>353.28</v>
          </cell>
          <cell r="M16">
            <v>88.32</v>
          </cell>
          <cell r="N16">
            <v>13.25</v>
          </cell>
          <cell r="O16">
            <v>454.85</v>
          </cell>
          <cell r="P16">
            <v>706.56</v>
          </cell>
          <cell r="Q16">
            <v>353.28</v>
          </cell>
          <cell r="R16">
            <v>14.13</v>
          </cell>
          <cell r="S16">
            <v>30.91</v>
          </cell>
          <cell r="T16">
            <v>1104.88</v>
          </cell>
        </row>
        <row r="17">
          <cell r="A17">
            <v>13</v>
          </cell>
          <cell r="B17" t="str">
            <v>370304197712126822</v>
          </cell>
          <cell r="C17" t="str">
            <v>域城</v>
          </cell>
          <cell r="D17" t="str">
            <v>柳域社区</v>
          </cell>
          <cell r="E17" t="str">
            <v>高玲</v>
          </cell>
          <cell r="F17" t="str">
            <v>370304197712126822</v>
          </cell>
          <cell r="G17" t="e">
            <v>#N/A</v>
          </cell>
          <cell r="H17" t="str">
            <v>37030419******6822</v>
          </cell>
          <cell r="I17" t="str">
            <v>新城镇岗位</v>
          </cell>
          <cell r="J17">
            <v>4416</v>
          </cell>
          <cell r="K17">
            <v>4416</v>
          </cell>
          <cell r="L17">
            <v>353.28</v>
          </cell>
          <cell r="M17">
            <v>88.32</v>
          </cell>
          <cell r="N17">
            <v>13.25</v>
          </cell>
          <cell r="O17">
            <v>454.85</v>
          </cell>
          <cell r="P17">
            <v>706.56</v>
          </cell>
          <cell r="Q17">
            <v>353.28</v>
          </cell>
          <cell r="R17">
            <v>14.13</v>
          </cell>
          <cell r="S17">
            <v>30.91</v>
          </cell>
          <cell r="T17">
            <v>1104.88</v>
          </cell>
        </row>
        <row r="18">
          <cell r="A18">
            <v>14</v>
          </cell>
          <cell r="B18" t="str">
            <v>370304198205160625</v>
          </cell>
          <cell r="C18" t="str">
            <v>城东</v>
          </cell>
          <cell r="D18" t="str">
            <v>青龙山</v>
          </cell>
          <cell r="E18" t="str">
            <v>孙婷婷</v>
          </cell>
          <cell r="F18" t="str">
            <v>370304198205160625</v>
          </cell>
          <cell r="G18" t="e">
            <v>#N/A</v>
          </cell>
          <cell r="H18" t="str">
            <v>37030419******0625</v>
          </cell>
          <cell r="I18" t="str">
            <v>新城镇岗位</v>
          </cell>
          <cell r="J18">
            <v>4416</v>
          </cell>
          <cell r="K18">
            <v>4416</v>
          </cell>
          <cell r="L18">
            <v>353.28</v>
          </cell>
          <cell r="M18">
            <v>88.32</v>
          </cell>
          <cell r="N18">
            <v>13.25</v>
          </cell>
          <cell r="O18">
            <v>454.85</v>
          </cell>
          <cell r="P18">
            <v>706.56</v>
          </cell>
          <cell r="Q18">
            <v>353.28</v>
          </cell>
          <cell r="R18">
            <v>14.13</v>
          </cell>
          <cell r="S18">
            <v>30.91</v>
          </cell>
          <cell r="T18">
            <v>1104.88</v>
          </cell>
        </row>
        <row r="19">
          <cell r="A19">
            <v>15</v>
          </cell>
          <cell r="B19" t="str">
            <v>370304198301055526</v>
          </cell>
          <cell r="C19" t="str">
            <v>博山</v>
          </cell>
          <cell r="D19" t="str">
            <v>南博山西村</v>
          </cell>
          <cell r="E19" t="str">
            <v>胡苹</v>
          </cell>
          <cell r="F19" t="str">
            <v>370304198301055526</v>
          </cell>
          <cell r="G19" t="e">
            <v>#N/A</v>
          </cell>
          <cell r="H19" t="str">
            <v>37030419******5526</v>
          </cell>
          <cell r="I19" t="str">
            <v>新城镇岗位</v>
          </cell>
          <cell r="J19">
            <v>4416</v>
          </cell>
          <cell r="K19">
            <v>4416</v>
          </cell>
          <cell r="L19">
            <v>353.28</v>
          </cell>
          <cell r="M19">
            <v>88.32</v>
          </cell>
          <cell r="N19">
            <v>13.25</v>
          </cell>
          <cell r="O19">
            <v>454.85</v>
          </cell>
          <cell r="P19">
            <v>706.56</v>
          </cell>
          <cell r="Q19">
            <v>353.28</v>
          </cell>
          <cell r="R19">
            <v>14.13</v>
          </cell>
          <cell r="S19">
            <v>30.91</v>
          </cell>
          <cell r="T19">
            <v>1104.88</v>
          </cell>
        </row>
        <row r="20">
          <cell r="A20">
            <v>16</v>
          </cell>
          <cell r="B20" t="str">
            <v>422322198305102923</v>
          </cell>
          <cell r="C20" t="str">
            <v>博山</v>
          </cell>
          <cell r="D20" t="str">
            <v>南博山西村</v>
          </cell>
          <cell r="E20" t="str">
            <v>周友友</v>
          </cell>
          <cell r="F20" t="str">
            <v>422322198305102923</v>
          </cell>
          <cell r="G20" t="e">
            <v>#N/A</v>
          </cell>
          <cell r="H20" t="str">
            <v>42232219******2923</v>
          </cell>
          <cell r="I20" t="str">
            <v>新城镇岗位</v>
          </cell>
          <cell r="J20">
            <v>4416</v>
          </cell>
          <cell r="K20">
            <v>4416</v>
          </cell>
          <cell r="L20">
            <v>353.28</v>
          </cell>
          <cell r="M20">
            <v>88.32</v>
          </cell>
          <cell r="N20">
            <v>13.25</v>
          </cell>
          <cell r="O20">
            <v>454.85</v>
          </cell>
          <cell r="P20">
            <v>706.56</v>
          </cell>
          <cell r="Q20">
            <v>353.28</v>
          </cell>
          <cell r="R20">
            <v>14.13</v>
          </cell>
          <cell r="S20">
            <v>30.91</v>
          </cell>
          <cell r="T20">
            <v>1104.88</v>
          </cell>
        </row>
        <row r="21">
          <cell r="A21">
            <v>17</v>
          </cell>
          <cell r="B21" t="str">
            <v>370304198206145822</v>
          </cell>
          <cell r="C21" t="str">
            <v>池上</v>
          </cell>
          <cell r="D21" t="str">
            <v>小里村</v>
          </cell>
          <cell r="E21" t="str">
            <v>孟芹</v>
          </cell>
          <cell r="F21" t="str">
            <v>370304198206145822</v>
          </cell>
          <cell r="G21" t="e">
            <v>#N/A</v>
          </cell>
          <cell r="H21" t="str">
            <v>37030419******5822</v>
          </cell>
          <cell r="I21" t="str">
            <v>新城镇岗位</v>
          </cell>
          <cell r="J21">
            <v>4416</v>
          </cell>
          <cell r="K21">
            <v>4416</v>
          </cell>
          <cell r="L21">
            <v>353.28</v>
          </cell>
          <cell r="M21">
            <v>88.32</v>
          </cell>
          <cell r="N21">
            <v>13.25</v>
          </cell>
          <cell r="O21">
            <v>454.85</v>
          </cell>
          <cell r="P21">
            <v>706.56</v>
          </cell>
          <cell r="Q21">
            <v>353.28</v>
          </cell>
          <cell r="R21">
            <v>14.13</v>
          </cell>
          <cell r="S21">
            <v>30.91</v>
          </cell>
          <cell r="T21">
            <v>1104.88</v>
          </cell>
        </row>
        <row r="24">
          <cell r="A24" t="str">
            <v>合计</v>
          </cell>
        </row>
        <row r="24">
          <cell r="L24">
            <v>6005.76</v>
          </cell>
          <cell r="M24">
            <v>1501.44</v>
          </cell>
          <cell r="N24">
            <v>225.25</v>
          </cell>
          <cell r="O24">
            <v>7732.45</v>
          </cell>
          <cell r="P24">
            <v>12011.52</v>
          </cell>
          <cell r="Q24">
            <v>6005.76</v>
          </cell>
          <cell r="R24">
            <v>240.21</v>
          </cell>
          <cell r="S24">
            <v>525.47</v>
          </cell>
          <cell r="T24">
            <v>18782.96</v>
          </cell>
        </row>
        <row r="25">
          <cell r="A25" t="str">
            <v>审批人：赵银发                                     审核人：孙燕                                            制表人：陈立杰</v>
          </cell>
        </row>
        <row r="25">
          <cell r="O25" t="str">
            <v>.</v>
          </cell>
        </row>
        <row r="25">
          <cell r="R25" t="str">
            <v>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月社保补贴"/>
      <sheetName val="考勤汇总表"/>
      <sheetName val="8月在岗人员岗位补贴原表"/>
      <sheetName val="打印"/>
      <sheetName val="人社报财政版"/>
      <sheetName val="人社报财政版 (正反面局长签字)"/>
      <sheetName val="公示表"/>
    </sheetNames>
    <sheetDataSet>
      <sheetData sheetId="0"/>
      <sheetData sheetId="1"/>
      <sheetData sheetId="2">
        <row r="1">
          <cell r="A1" t="str">
            <v>2025年（8）月份博山区城镇公益性岗位补贴明细表</v>
          </cell>
        </row>
        <row r="2">
          <cell r="A2" t="str">
            <v>单位名称：淄博优汇工匠人力资源服务有限公司</v>
          </cell>
        </row>
        <row r="3">
          <cell r="A3" t="str">
            <v>序号</v>
          </cell>
          <cell r="B3" t="str">
            <v>身份证号</v>
          </cell>
          <cell r="C3" t="str">
            <v>镇办</v>
          </cell>
          <cell r="D3" t="str">
            <v>村（社区）</v>
          </cell>
          <cell r="E3" t="str">
            <v>姓名</v>
          </cell>
          <cell r="F3" t="str">
            <v>身份证号码</v>
          </cell>
        </row>
        <row r="3">
          <cell r="H3" t="str">
            <v>身份证号码</v>
          </cell>
          <cell r="I3" t="str">
            <v>岗位名称</v>
          </cell>
          <cell r="J3" t="str">
            <v>岗位</v>
          </cell>
          <cell r="K3" t="str">
            <v>基础工资</v>
          </cell>
          <cell r="L3" t="str">
            <v>保险</v>
          </cell>
          <cell r="M3" t="str">
            <v>全月工资</v>
          </cell>
          <cell r="N3" t="str">
            <v>8月有效出勤天数</v>
          </cell>
          <cell r="O3" t="str">
            <v>8月实际出勤天数</v>
          </cell>
          <cell r="P3" t="str">
            <v>缺勤</v>
          </cell>
          <cell r="Q3" t="str">
            <v>7月实际补贴天数</v>
          </cell>
          <cell r="R3" t="str">
            <v>缺勤金额/天</v>
          </cell>
          <cell r="S3" t="str">
            <v>扣发补贴</v>
          </cell>
          <cell r="T3" t="str">
            <v>应发补贴</v>
          </cell>
        </row>
        <row r="4">
          <cell r="A4">
            <v>1</v>
          </cell>
          <cell r="B4" t="str">
            <v>370304197711125529</v>
          </cell>
          <cell r="C4" t="str">
            <v>源泉</v>
          </cell>
          <cell r="D4" t="str">
            <v>源北村</v>
          </cell>
          <cell r="E4" t="str">
            <v>李海燕</v>
          </cell>
          <cell r="F4" t="str">
            <v>370304197711125529</v>
          </cell>
        </row>
        <row r="4">
          <cell r="H4" t="str">
            <v>37030419******5529</v>
          </cell>
          <cell r="I4" t="str">
            <v>新城镇岗位</v>
          </cell>
        </row>
        <row r="4">
          <cell r="K4">
            <v>2010</v>
          </cell>
          <cell r="L4">
            <v>454.85</v>
          </cell>
          <cell r="M4">
            <v>1555.15</v>
          </cell>
          <cell r="N4">
            <v>21</v>
          </cell>
          <cell r="O4">
            <v>21</v>
          </cell>
          <cell r="P4">
            <v>0</v>
          </cell>
          <cell r="Q4">
            <v>21</v>
          </cell>
          <cell r="R4">
            <v>96</v>
          </cell>
          <cell r="S4">
            <v>0</v>
          </cell>
          <cell r="T4">
            <v>1555.15</v>
          </cell>
        </row>
        <row r="5">
          <cell r="A5">
            <v>2</v>
          </cell>
          <cell r="B5" t="str">
            <v>370304197904285828</v>
          </cell>
          <cell r="C5" t="str">
            <v>池上</v>
          </cell>
          <cell r="D5" t="str">
            <v>西池村</v>
          </cell>
          <cell r="E5" t="str">
            <v>栾以春</v>
          </cell>
          <cell r="F5" t="str">
            <v>370304197904285828</v>
          </cell>
        </row>
        <row r="5">
          <cell r="H5" t="str">
            <v>37030419******5828</v>
          </cell>
          <cell r="I5" t="str">
            <v>新城镇岗位</v>
          </cell>
        </row>
        <row r="5">
          <cell r="K5">
            <v>2010</v>
          </cell>
          <cell r="L5">
            <v>454.85</v>
          </cell>
          <cell r="M5">
            <v>1555.15</v>
          </cell>
          <cell r="N5">
            <v>21</v>
          </cell>
          <cell r="O5">
            <v>21</v>
          </cell>
          <cell r="P5">
            <v>0</v>
          </cell>
          <cell r="Q5">
            <v>21</v>
          </cell>
          <cell r="R5">
            <v>96</v>
          </cell>
          <cell r="S5">
            <v>0</v>
          </cell>
          <cell r="T5">
            <v>1555.15</v>
          </cell>
        </row>
        <row r="6">
          <cell r="A6">
            <v>3</v>
          </cell>
          <cell r="B6" t="str">
            <v>370304198001251963</v>
          </cell>
          <cell r="C6" t="str">
            <v>八陡</v>
          </cell>
          <cell r="D6" t="str">
            <v>和平村</v>
          </cell>
          <cell r="E6" t="str">
            <v>张燕</v>
          </cell>
          <cell r="F6" t="str">
            <v>370304198001251963</v>
          </cell>
        </row>
        <row r="6">
          <cell r="H6" t="str">
            <v>37030419******1963</v>
          </cell>
          <cell r="I6" t="str">
            <v>新城镇岗位</v>
          </cell>
        </row>
        <row r="6">
          <cell r="K6">
            <v>2010</v>
          </cell>
          <cell r="L6">
            <v>454.85</v>
          </cell>
          <cell r="M6">
            <v>1555.15</v>
          </cell>
          <cell r="N6">
            <v>21</v>
          </cell>
          <cell r="O6">
            <v>21</v>
          </cell>
          <cell r="P6">
            <v>0</v>
          </cell>
          <cell r="Q6">
            <v>21</v>
          </cell>
          <cell r="R6">
            <v>96</v>
          </cell>
          <cell r="S6">
            <v>0</v>
          </cell>
          <cell r="T6">
            <v>1555.15</v>
          </cell>
        </row>
        <row r="7">
          <cell r="A7">
            <v>4</v>
          </cell>
          <cell r="B7" t="str">
            <v>370304198206071923</v>
          </cell>
          <cell r="C7" t="str">
            <v>八陡</v>
          </cell>
          <cell r="D7" t="str">
            <v>山机社区</v>
          </cell>
          <cell r="E7" t="str">
            <v>徐峰</v>
          </cell>
          <cell r="F7" t="str">
            <v>370304198206071923</v>
          </cell>
        </row>
        <row r="7">
          <cell r="H7" t="str">
            <v>37030419******1923</v>
          </cell>
          <cell r="I7" t="str">
            <v>新城镇岗位</v>
          </cell>
        </row>
        <row r="7">
          <cell r="K7">
            <v>2010</v>
          </cell>
          <cell r="L7">
            <v>454.85</v>
          </cell>
          <cell r="M7">
            <v>1555.15</v>
          </cell>
          <cell r="N7">
            <v>21</v>
          </cell>
          <cell r="O7">
            <v>21</v>
          </cell>
          <cell r="P7">
            <v>0</v>
          </cell>
          <cell r="Q7">
            <v>21</v>
          </cell>
          <cell r="R7">
            <v>96</v>
          </cell>
          <cell r="S7">
            <v>0</v>
          </cell>
          <cell r="T7">
            <v>1555.15</v>
          </cell>
        </row>
        <row r="8">
          <cell r="A8">
            <v>5</v>
          </cell>
          <cell r="B8" t="str">
            <v>370124197807103046</v>
          </cell>
          <cell r="C8" t="str">
            <v>白塔</v>
          </cell>
          <cell r="D8" t="str">
            <v>簸箕掌</v>
          </cell>
          <cell r="E8" t="str">
            <v>苏苓</v>
          </cell>
          <cell r="F8" t="str">
            <v>370124197807103046</v>
          </cell>
        </row>
        <row r="8">
          <cell r="H8" t="str">
            <v>37012419******3046</v>
          </cell>
          <cell r="I8" t="str">
            <v>新城镇岗位</v>
          </cell>
        </row>
        <row r="8">
          <cell r="K8">
            <v>2010</v>
          </cell>
          <cell r="L8">
            <v>454.85</v>
          </cell>
          <cell r="M8">
            <v>1555.15</v>
          </cell>
          <cell r="N8">
            <v>21</v>
          </cell>
          <cell r="O8">
            <v>21</v>
          </cell>
          <cell r="P8">
            <v>0</v>
          </cell>
          <cell r="Q8">
            <v>21</v>
          </cell>
          <cell r="R8">
            <v>96</v>
          </cell>
          <cell r="S8">
            <v>0</v>
          </cell>
          <cell r="T8">
            <v>1555.15</v>
          </cell>
        </row>
        <row r="9">
          <cell r="A9">
            <v>6</v>
          </cell>
          <cell r="B9" t="str">
            <v>370304198302256223</v>
          </cell>
          <cell r="C9" t="str">
            <v>白塔</v>
          </cell>
          <cell r="D9" t="str">
            <v>因阜</v>
          </cell>
          <cell r="E9" t="str">
            <v>王娜</v>
          </cell>
          <cell r="F9" t="str">
            <v>370304198302256223</v>
          </cell>
        </row>
        <row r="9">
          <cell r="H9" t="str">
            <v>37030419******6223</v>
          </cell>
          <cell r="I9" t="str">
            <v>新城镇岗位</v>
          </cell>
        </row>
        <row r="9">
          <cell r="K9">
            <v>2010</v>
          </cell>
          <cell r="L9">
            <v>454.85</v>
          </cell>
          <cell r="M9">
            <v>1555.15</v>
          </cell>
          <cell r="N9">
            <v>21</v>
          </cell>
          <cell r="O9">
            <v>21</v>
          </cell>
          <cell r="P9">
            <v>0</v>
          </cell>
          <cell r="Q9">
            <v>21</v>
          </cell>
          <cell r="R9">
            <v>96</v>
          </cell>
          <cell r="S9">
            <v>0</v>
          </cell>
          <cell r="T9">
            <v>1555.15</v>
          </cell>
        </row>
        <row r="10">
          <cell r="A10">
            <v>7</v>
          </cell>
          <cell r="B10" t="str">
            <v>370302199106234520</v>
          </cell>
          <cell r="C10" t="str">
            <v>城东</v>
          </cell>
          <cell r="D10" t="str">
            <v>东关社区</v>
          </cell>
          <cell r="E10" t="str">
            <v>郭慧</v>
          </cell>
          <cell r="F10" t="str">
            <v>370302199106234520</v>
          </cell>
        </row>
        <row r="10">
          <cell r="H10" t="str">
            <v>37030219******4520</v>
          </cell>
          <cell r="I10" t="str">
            <v>新城镇岗位</v>
          </cell>
        </row>
        <row r="10">
          <cell r="K10">
            <v>2010</v>
          </cell>
          <cell r="L10">
            <v>454.85</v>
          </cell>
          <cell r="M10">
            <v>1555.15</v>
          </cell>
          <cell r="N10">
            <v>21</v>
          </cell>
          <cell r="O10">
            <v>21</v>
          </cell>
          <cell r="P10">
            <v>0</v>
          </cell>
          <cell r="Q10">
            <v>21</v>
          </cell>
          <cell r="R10">
            <v>96</v>
          </cell>
          <cell r="S10">
            <v>0</v>
          </cell>
          <cell r="T10">
            <v>1555.15</v>
          </cell>
        </row>
        <row r="11">
          <cell r="A11">
            <v>8</v>
          </cell>
          <cell r="B11" t="str">
            <v>370304197703163728</v>
          </cell>
          <cell r="C11" t="str">
            <v>城西</v>
          </cell>
          <cell r="D11" t="str">
            <v>凤凰园</v>
          </cell>
          <cell r="E11" t="str">
            <v>王醒汝</v>
          </cell>
          <cell r="F11" t="str">
            <v>370304197703163728</v>
          </cell>
        </row>
        <row r="11">
          <cell r="H11" t="str">
            <v>37030419******3728</v>
          </cell>
          <cell r="I11" t="str">
            <v>新城镇岗位</v>
          </cell>
        </row>
        <row r="11">
          <cell r="K11">
            <v>2010</v>
          </cell>
          <cell r="L11">
            <v>454.85</v>
          </cell>
          <cell r="M11">
            <v>1555.15</v>
          </cell>
          <cell r="N11">
            <v>21</v>
          </cell>
          <cell r="O11">
            <v>21</v>
          </cell>
          <cell r="P11">
            <v>0</v>
          </cell>
          <cell r="Q11">
            <v>21</v>
          </cell>
          <cell r="R11">
            <v>96</v>
          </cell>
          <cell r="S11">
            <v>0</v>
          </cell>
          <cell r="T11">
            <v>1555.15</v>
          </cell>
        </row>
        <row r="12">
          <cell r="A12">
            <v>9</v>
          </cell>
          <cell r="B12" t="str">
            <v>370303197808054222</v>
          </cell>
          <cell r="C12" t="str">
            <v>城西</v>
          </cell>
          <cell r="D12" t="str">
            <v>四十亩地</v>
          </cell>
          <cell r="E12" t="str">
            <v>孙茜</v>
          </cell>
          <cell r="F12" t="str">
            <v>370303197808054222</v>
          </cell>
        </row>
        <row r="12">
          <cell r="H12" t="str">
            <v>37030319******4222</v>
          </cell>
          <cell r="I12" t="str">
            <v>新城镇岗位</v>
          </cell>
        </row>
        <row r="12">
          <cell r="K12">
            <v>2010</v>
          </cell>
          <cell r="L12">
            <v>454.85</v>
          </cell>
          <cell r="M12">
            <v>1555.15</v>
          </cell>
          <cell r="N12">
            <v>21</v>
          </cell>
          <cell r="O12">
            <v>21</v>
          </cell>
          <cell r="P12">
            <v>0</v>
          </cell>
          <cell r="Q12">
            <v>21</v>
          </cell>
          <cell r="R12">
            <v>96</v>
          </cell>
          <cell r="S12">
            <v>0</v>
          </cell>
          <cell r="T12">
            <v>1555.15</v>
          </cell>
        </row>
        <row r="13">
          <cell r="A13">
            <v>10</v>
          </cell>
          <cell r="B13" t="str">
            <v>370304196812131632</v>
          </cell>
          <cell r="C13" t="str">
            <v>山头</v>
          </cell>
          <cell r="D13" t="str">
            <v>古窑社区</v>
          </cell>
          <cell r="E13" t="str">
            <v>赵增国</v>
          </cell>
          <cell r="F13" t="str">
            <v>370304196812131632</v>
          </cell>
        </row>
        <row r="13">
          <cell r="H13" t="str">
            <v>37030419******1632</v>
          </cell>
          <cell r="I13" t="str">
            <v>新城镇岗位</v>
          </cell>
        </row>
        <row r="13">
          <cell r="K13">
            <v>2010</v>
          </cell>
          <cell r="L13">
            <v>454.85</v>
          </cell>
          <cell r="M13">
            <v>1555.15</v>
          </cell>
          <cell r="N13">
            <v>21</v>
          </cell>
          <cell r="O13">
            <v>21</v>
          </cell>
          <cell r="P13">
            <v>0</v>
          </cell>
          <cell r="Q13">
            <v>21</v>
          </cell>
          <cell r="R13">
            <v>96</v>
          </cell>
          <cell r="S13">
            <v>0</v>
          </cell>
          <cell r="T13">
            <v>1555.15</v>
          </cell>
        </row>
        <row r="14">
          <cell r="A14">
            <v>11</v>
          </cell>
          <cell r="B14" t="str">
            <v>37030419760415552X</v>
          </cell>
          <cell r="C14" t="str">
            <v>山头</v>
          </cell>
          <cell r="D14" t="str">
            <v>新博社区</v>
          </cell>
          <cell r="E14" t="str">
            <v>田芳</v>
          </cell>
          <cell r="F14" t="str">
            <v>37030419760415552X</v>
          </cell>
        </row>
        <row r="14">
          <cell r="H14" t="str">
            <v>37030419******552X</v>
          </cell>
          <cell r="I14" t="str">
            <v>新城镇岗位</v>
          </cell>
        </row>
        <row r="14">
          <cell r="K14">
            <v>2010</v>
          </cell>
          <cell r="L14">
            <v>454.85</v>
          </cell>
          <cell r="M14">
            <v>1555.15</v>
          </cell>
          <cell r="N14">
            <v>21</v>
          </cell>
          <cell r="O14">
            <v>21</v>
          </cell>
          <cell r="P14">
            <v>0</v>
          </cell>
          <cell r="Q14">
            <v>21</v>
          </cell>
          <cell r="R14">
            <v>96</v>
          </cell>
          <cell r="S14">
            <v>0</v>
          </cell>
          <cell r="T14">
            <v>1555.15</v>
          </cell>
        </row>
        <row r="15">
          <cell r="A15">
            <v>12</v>
          </cell>
          <cell r="B15" t="str">
            <v>370304198104264425</v>
          </cell>
          <cell r="C15" t="str">
            <v>石马</v>
          </cell>
          <cell r="D15" t="str">
            <v>东石村</v>
          </cell>
          <cell r="E15" t="str">
            <v>李新敬</v>
          </cell>
          <cell r="F15" t="str">
            <v>370304198104264425</v>
          </cell>
        </row>
        <row r="15">
          <cell r="H15" t="str">
            <v>37030419******4425</v>
          </cell>
          <cell r="I15" t="str">
            <v>新城镇岗位</v>
          </cell>
        </row>
        <row r="15">
          <cell r="K15">
            <v>2010</v>
          </cell>
          <cell r="L15">
            <v>454.85</v>
          </cell>
          <cell r="M15">
            <v>1555.15</v>
          </cell>
          <cell r="N15">
            <v>21</v>
          </cell>
          <cell r="O15">
            <v>21</v>
          </cell>
          <cell r="P15">
            <v>0</v>
          </cell>
          <cell r="Q15">
            <v>21</v>
          </cell>
          <cell r="R15">
            <v>96</v>
          </cell>
          <cell r="S15">
            <v>0</v>
          </cell>
          <cell r="T15">
            <v>1555.15</v>
          </cell>
        </row>
        <row r="16">
          <cell r="A16">
            <v>13</v>
          </cell>
          <cell r="B16" t="str">
            <v>370304197712126822</v>
          </cell>
          <cell r="C16" t="str">
            <v>域城</v>
          </cell>
          <cell r="D16" t="str">
            <v>柳域社区</v>
          </cell>
          <cell r="E16" t="str">
            <v>高玲</v>
          </cell>
          <cell r="F16" t="str">
            <v>370304197712126822</v>
          </cell>
        </row>
        <row r="16">
          <cell r="H16" t="str">
            <v>37030419******6822</v>
          </cell>
          <cell r="I16" t="str">
            <v>新城镇岗位</v>
          </cell>
        </row>
        <row r="16">
          <cell r="K16">
            <v>2010</v>
          </cell>
          <cell r="L16">
            <v>454.85</v>
          </cell>
          <cell r="M16">
            <v>1555.15</v>
          </cell>
          <cell r="N16">
            <v>21</v>
          </cell>
          <cell r="O16">
            <v>21</v>
          </cell>
          <cell r="P16">
            <v>0</v>
          </cell>
          <cell r="Q16">
            <v>21</v>
          </cell>
          <cell r="R16">
            <v>96</v>
          </cell>
          <cell r="S16">
            <v>0</v>
          </cell>
          <cell r="T16">
            <v>1555.15</v>
          </cell>
        </row>
        <row r="17">
          <cell r="A17">
            <v>14</v>
          </cell>
          <cell r="B17" t="str">
            <v>370304198205160625</v>
          </cell>
          <cell r="C17" t="str">
            <v>城东</v>
          </cell>
          <cell r="D17" t="str">
            <v>青龙山</v>
          </cell>
          <cell r="E17" t="str">
            <v>孙婷婷</v>
          </cell>
          <cell r="F17" t="str">
            <v>370304198205160625</v>
          </cell>
        </row>
        <row r="17">
          <cell r="H17" t="str">
            <v>37030419******0625</v>
          </cell>
          <cell r="I17" t="str">
            <v>新城镇岗位</v>
          </cell>
        </row>
        <row r="17">
          <cell r="K17">
            <v>2010</v>
          </cell>
          <cell r="L17">
            <v>454.85</v>
          </cell>
          <cell r="M17">
            <v>1555.15</v>
          </cell>
          <cell r="N17">
            <v>21</v>
          </cell>
          <cell r="O17">
            <v>21</v>
          </cell>
          <cell r="P17">
            <v>0</v>
          </cell>
          <cell r="Q17">
            <v>21</v>
          </cell>
          <cell r="R17">
            <v>96</v>
          </cell>
          <cell r="S17">
            <v>0</v>
          </cell>
          <cell r="T17">
            <v>1555.15</v>
          </cell>
        </row>
        <row r="18">
          <cell r="A18">
            <v>15</v>
          </cell>
          <cell r="B18" t="str">
            <v>370304198301055526</v>
          </cell>
          <cell r="C18" t="str">
            <v>博山</v>
          </cell>
          <cell r="D18" t="str">
            <v>南博山西村</v>
          </cell>
          <cell r="E18" t="str">
            <v>胡苹</v>
          </cell>
          <cell r="F18" t="str">
            <v>370304198301055526</v>
          </cell>
        </row>
        <row r="18">
          <cell r="H18" t="str">
            <v>37030419******5526</v>
          </cell>
          <cell r="I18" t="str">
            <v>新城镇岗位</v>
          </cell>
        </row>
        <row r="18">
          <cell r="K18">
            <v>2010</v>
          </cell>
          <cell r="L18">
            <v>454.85</v>
          </cell>
          <cell r="M18">
            <v>1555.15</v>
          </cell>
          <cell r="N18">
            <v>21</v>
          </cell>
          <cell r="O18">
            <v>21</v>
          </cell>
          <cell r="P18">
            <v>0</v>
          </cell>
          <cell r="Q18">
            <v>21</v>
          </cell>
          <cell r="R18">
            <v>96</v>
          </cell>
          <cell r="S18">
            <v>0</v>
          </cell>
          <cell r="T18">
            <v>1555.15</v>
          </cell>
        </row>
        <row r="19">
          <cell r="A19">
            <v>16</v>
          </cell>
          <cell r="B19" t="str">
            <v>422322198305102923</v>
          </cell>
          <cell r="C19" t="str">
            <v>博山</v>
          </cell>
          <cell r="D19" t="str">
            <v>南博山西村</v>
          </cell>
          <cell r="E19" t="str">
            <v>周友友</v>
          </cell>
          <cell r="F19" t="str">
            <v>422322198305102923</v>
          </cell>
        </row>
        <row r="19">
          <cell r="H19" t="str">
            <v>42232219******2923</v>
          </cell>
          <cell r="I19" t="str">
            <v>新城镇岗位</v>
          </cell>
        </row>
        <row r="19">
          <cell r="K19">
            <v>2010</v>
          </cell>
          <cell r="L19">
            <v>454.85</v>
          </cell>
          <cell r="M19">
            <v>1555.15</v>
          </cell>
          <cell r="N19">
            <v>21</v>
          </cell>
          <cell r="O19">
            <v>21</v>
          </cell>
          <cell r="P19">
            <v>0</v>
          </cell>
          <cell r="Q19">
            <v>21</v>
          </cell>
          <cell r="R19">
            <v>96</v>
          </cell>
          <cell r="S19">
            <v>0</v>
          </cell>
          <cell r="T19">
            <v>1555.15</v>
          </cell>
        </row>
        <row r="20">
          <cell r="A20">
            <v>17</v>
          </cell>
          <cell r="B20" t="str">
            <v>370304198206145822</v>
          </cell>
          <cell r="C20" t="str">
            <v>池上</v>
          </cell>
          <cell r="D20" t="str">
            <v>小里村</v>
          </cell>
          <cell r="E20" t="str">
            <v>孟芹</v>
          </cell>
          <cell r="F20" t="str">
            <v>370304198206145822</v>
          </cell>
        </row>
        <row r="20">
          <cell r="H20" t="str">
            <v>37030419******5822</v>
          </cell>
          <cell r="I20" t="str">
            <v>新城镇岗位</v>
          </cell>
        </row>
        <row r="20">
          <cell r="K20">
            <v>2010</v>
          </cell>
          <cell r="L20">
            <v>454.85</v>
          </cell>
          <cell r="M20">
            <v>1555.15</v>
          </cell>
          <cell r="N20">
            <v>21</v>
          </cell>
          <cell r="O20">
            <v>21</v>
          </cell>
          <cell r="P20">
            <v>0</v>
          </cell>
          <cell r="Q20">
            <v>21</v>
          </cell>
          <cell r="R20">
            <v>96</v>
          </cell>
          <cell r="S20">
            <v>0</v>
          </cell>
          <cell r="T20">
            <v>1555.15</v>
          </cell>
        </row>
        <row r="22">
          <cell r="K22">
            <v>34170</v>
          </cell>
          <cell r="L22">
            <v>7732.45</v>
          </cell>
          <cell r="M22">
            <v>26437.55</v>
          </cell>
        </row>
        <row r="22">
          <cell r="S22">
            <v>0</v>
          </cell>
          <cell r="T22">
            <v>26437.55</v>
          </cell>
        </row>
        <row r="23">
          <cell r="A23" t="str">
            <v>审批人：陈立杰                                            审核人：孙燕                                                 制表人：高聪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2"/>
  <sheetViews>
    <sheetView workbookViewId="0">
      <selection activeCell="M18" sqref="M18"/>
    </sheetView>
  </sheetViews>
  <sheetFormatPr defaultColWidth="9" defaultRowHeight="14.3" outlineLevelCol="7"/>
  <cols>
    <col min="1" max="1" width="6.24778761061947" style="15" customWidth="1"/>
    <col min="2" max="2" width="8.55752212389381" style="15" customWidth="1"/>
    <col min="3" max="3" width="12.1238938053097" style="15" customWidth="1"/>
    <col min="4" max="4" width="7.87610619469027" style="15" customWidth="1"/>
    <col min="5" max="5" width="17.8761061946903" style="15" customWidth="1"/>
    <col min="6" max="6" width="11.5044247787611" style="15" customWidth="1"/>
    <col min="7" max="8" width="11.1238938053097" style="15" customWidth="1"/>
    <col min="9" max="16384" width="9" style="15"/>
  </cols>
  <sheetData>
    <row r="1" s="15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5" customFormat="1" ht="26" customHeight="1" spans="1:8">
      <c r="A2" s="17" t="s">
        <v>1</v>
      </c>
      <c r="B2" s="17"/>
      <c r="C2" s="17"/>
      <c r="D2" s="17"/>
      <c r="E2" s="17"/>
      <c r="F2" s="17"/>
      <c r="G2" s="17"/>
      <c r="H2" s="17"/>
    </row>
    <row r="3" s="16" customFormat="1" ht="16" customHeight="1" spans="1:8">
      <c r="A3" s="18" t="s">
        <v>2</v>
      </c>
      <c r="B3" s="19" t="s">
        <v>3</v>
      </c>
      <c r="C3" s="18" t="s">
        <v>4</v>
      </c>
      <c r="D3" s="18" t="s">
        <v>5</v>
      </c>
      <c r="E3" s="18" t="s">
        <v>6</v>
      </c>
      <c r="F3" s="20" t="s">
        <v>7</v>
      </c>
      <c r="G3" s="20" t="s">
        <v>8</v>
      </c>
      <c r="H3" s="20" t="s">
        <v>9</v>
      </c>
    </row>
    <row r="4" s="16" customFormat="1" ht="16" customHeight="1" spans="1:8">
      <c r="A4" s="18"/>
      <c r="B4" s="19"/>
      <c r="C4" s="18"/>
      <c r="D4" s="18"/>
      <c r="E4" s="18"/>
      <c r="F4" s="21"/>
      <c r="G4" s="21"/>
      <c r="H4" s="21"/>
    </row>
    <row r="5" s="2" customFormat="1" ht="14.25" customHeight="1" spans="1:8">
      <c r="A5" s="6">
        <f t="shared" ref="A5:A21" si="0">ROW()-4</f>
        <v>1</v>
      </c>
      <c r="B5" s="6" t="str">
        <f>VLOOKUP(A:A,'[1]2025年09月在岗人员及社保补贴原表'!A:T,3,0)</f>
        <v>源泉</v>
      </c>
      <c r="C5" s="6" t="str">
        <f>VLOOKUP(A:A,'[1]2025年09月在岗人员及社保补贴原表'!A:T,4,0)</f>
        <v>源北村</v>
      </c>
      <c r="D5" s="6" t="str">
        <f>VLOOKUP(A:A,'[1]2025年09月在岗人员及社保补贴原表'!A:T,5,0)</f>
        <v>李海燕</v>
      </c>
      <c r="E5" s="6" t="str">
        <f>VLOOKUP(A:A,'[1]2025年09月在岗人员及社保补贴原表'!A:T,8,0)</f>
        <v>37030419******5529</v>
      </c>
      <c r="F5" s="10" t="str">
        <f>VLOOKUP(A:A,'[1]2025年09月在岗人员及社保补贴原表'!A:T,9,0)</f>
        <v>新城镇岗位</v>
      </c>
      <c r="G5" s="6">
        <f>VLOOKUP(A:A,'[1]2025年09月在岗人员及社保补贴原表'!A:T,15,0)</f>
        <v>454.85</v>
      </c>
      <c r="H5" s="6">
        <f>VLOOKUP(A:A,'[1]2025年09月在岗人员及社保补贴原表'!A:T,20,0)</f>
        <v>1104.88</v>
      </c>
    </row>
    <row r="6" s="2" customFormat="1" ht="14.25" customHeight="1" spans="1:8">
      <c r="A6" s="6">
        <f t="shared" si="0"/>
        <v>2</v>
      </c>
      <c r="B6" s="6" t="str">
        <f>VLOOKUP(A:A,'[1]2025年09月在岗人员及社保补贴原表'!A:T,3,0)</f>
        <v>池上</v>
      </c>
      <c r="C6" s="6" t="str">
        <f>VLOOKUP(A:A,'[1]2025年09月在岗人员及社保补贴原表'!A:T,4,0)</f>
        <v>西池村</v>
      </c>
      <c r="D6" s="6" t="str">
        <f>VLOOKUP(A:A,'[1]2025年09月在岗人员及社保补贴原表'!A:T,5,0)</f>
        <v>栾以春</v>
      </c>
      <c r="E6" s="6" t="str">
        <f>VLOOKUP(A:A,'[1]2025年09月在岗人员及社保补贴原表'!A:T,8,0)</f>
        <v>37030419******5828</v>
      </c>
      <c r="F6" s="10" t="str">
        <f>VLOOKUP(A:A,'[1]2025年09月在岗人员及社保补贴原表'!A:T,9,0)</f>
        <v>新城镇岗位</v>
      </c>
      <c r="G6" s="6">
        <f>VLOOKUP(A:A,'[1]2025年09月在岗人员及社保补贴原表'!A:T,15,0)</f>
        <v>454.85</v>
      </c>
      <c r="H6" s="6">
        <f>VLOOKUP(A:A,'[1]2025年09月在岗人员及社保补贴原表'!A:T,20,0)</f>
        <v>1104.88</v>
      </c>
    </row>
    <row r="7" s="2" customFormat="1" ht="14.25" customHeight="1" spans="1:8">
      <c r="A7" s="6">
        <f t="shared" si="0"/>
        <v>3</v>
      </c>
      <c r="B7" s="6" t="str">
        <f>VLOOKUP(A:A,'[1]2025年09月在岗人员及社保补贴原表'!A:T,3,0)</f>
        <v>八陡</v>
      </c>
      <c r="C7" s="6" t="str">
        <f>VLOOKUP(A:A,'[1]2025年09月在岗人员及社保补贴原表'!A:T,4,0)</f>
        <v>和平村</v>
      </c>
      <c r="D7" s="6" t="str">
        <f>VLOOKUP(A:A,'[1]2025年09月在岗人员及社保补贴原表'!A:T,5,0)</f>
        <v>张燕</v>
      </c>
      <c r="E7" s="6" t="str">
        <f>VLOOKUP(A:A,'[1]2025年09月在岗人员及社保补贴原表'!A:T,8,0)</f>
        <v>37030419******1963</v>
      </c>
      <c r="F7" s="10" t="str">
        <f>VLOOKUP(A:A,'[1]2025年09月在岗人员及社保补贴原表'!A:T,9,0)</f>
        <v>新城镇岗位</v>
      </c>
      <c r="G7" s="6">
        <f>VLOOKUP(A:A,'[1]2025年09月在岗人员及社保补贴原表'!A:T,15,0)</f>
        <v>454.85</v>
      </c>
      <c r="H7" s="6">
        <f>VLOOKUP(A:A,'[1]2025年09月在岗人员及社保补贴原表'!A:T,20,0)</f>
        <v>1104.88</v>
      </c>
    </row>
    <row r="8" s="2" customFormat="1" ht="14.25" customHeight="1" spans="1:8">
      <c r="A8" s="6">
        <f t="shared" si="0"/>
        <v>4</v>
      </c>
      <c r="B8" s="6" t="str">
        <f>VLOOKUP(A:A,'[1]2025年09月在岗人员及社保补贴原表'!A:T,3,0)</f>
        <v>八陡</v>
      </c>
      <c r="C8" s="6" t="str">
        <f>VLOOKUP(A:A,'[1]2025年09月在岗人员及社保补贴原表'!A:T,4,0)</f>
        <v>山机社区</v>
      </c>
      <c r="D8" s="6" t="str">
        <f>VLOOKUP(A:A,'[1]2025年09月在岗人员及社保补贴原表'!A:T,5,0)</f>
        <v>徐峰</v>
      </c>
      <c r="E8" s="6" t="str">
        <f>VLOOKUP(A:A,'[1]2025年09月在岗人员及社保补贴原表'!A:T,8,0)</f>
        <v>37030419******1923</v>
      </c>
      <c r="F8" s="10" t="str">
        <f>VLOOKUP(A:A,'[1]2025年09月在岗人员及社保补贴原表'!A:T,9,0)</f>
        <v>新城镇岗位</v>
      </c>
      <c r="G8" s="6">
        <f>VLOOKUP(A:A,'[1]2025年09月在岗人员及社保补贴原表'!A:T,15,0)</f>
        <v>454.85</v>
      </c>
      <c r="H8" s="6">
        <f>VLOOKUP(A:A,'[1]2025年09月在岗人员及社保补贴原表'!A:T,20,0)</f>
        <v>1104.88</v>
      </c>
    </row>
    <row r="9" s="2" customFormat="1" ht="14.25" customHeight="1" spans="1:8">
      <c r="A9" s="6">
        <f t="shared" si="0"/>
        <v>5</v>
      </c>
      <c r="B9" s="6" t="str">
        <f>VLOOKUP(A:A,'[1]2025年09月在岗人员及社保补贴原表'!A:T,3,0)</f>
        <v>白塔</v>
      </c>
      <c r="C9" s="6" t="str">
        <f>VLOOKUP(A:A,'[1]2025年09月在岗人员及社保补贴原表'!A:T,4,0)</f>
        <v>簸箕掌</v>
      </c>
      <c r="D9" s="6" t="str">
        <f>VLOOKUP(A:A,'[1]2025年09月在岗人员及社保补贴原表'!A:T,5,0)</f>
        <v>苏苓</v>
      </c>
      <c r="E9" s="6" t="str">
        <f>VLOOKUP(A:A,'[1]2025年09月在岗人员及社保补贴原表'!A:T,8,0)</f>
        <v>37012419******3046</v>
      </c>
      <c r="F9" s="10" t="str">
        <f>VLOOKUP(A:A,'[1]2025年09月在岗人员及社保补贴原表'!A:T,9,0)</f>
        <v>新城镇岗位</v>
      </c>
      <c r="G9" s="6">
        <f>VLOOKUP(A:A,'[1]2025年09月在岗人员及社保补贴原表'!A:T,15,0)</f>
        <v>454.85</v>
      </c>
      <c r="H9" s="6">
        <f>VLOOKUP(A:A,'[1]2025年09月在岗人员及社保补贴原表'!A:T,20,0)</f>
        <v>1104.88</v>
      </c>
    </row>
    <row r="10" s="2" customFormat="1" ht="14.25" customHeight="1" spans="1:8">
      <c r="A10" s="6">
        <f t="shared" si="0"/>
        <v>6</v>
      </c>
      <c r="B10" s="6" t="str">
        <f>VLOOKUP(A:A,'[1]2025年09月在岗人员及社保补贴原表'!A:T,3,0)</f>
        <v>白塔</v>
      </c>
      <c r="C10" s="6" t="str">
        <f>VLOOKUP(A:A,'[1]2025年09月在岗人员及社保补贴原表'!A:T,4,0)</f>
        <v>因阜</v>
      </c>
      <c r="D10" s="6" t="str">
        <f>VLOOKUP(A:A,'[1]2025年09月在岗人员及社保补贴原表'!A:T,5,0)</f>
        <v>王娜</v>
      </c>
      <c r="E10" s="6" t="str">
        <f>VLOOKUP(A:A,'[1]2025年09月在岗人员及社保补贴原表'!A:T,8,0)</f>
        <v>37030419******6223</v>
      </c>
      <c r="F10" s="10" t="str">
        <f>VLOOKUP(A:A,'[1]2025年09月在岗人员及社保补贴原表'!A:T,9,0)</f>
        <v>新城镇岗位</v>
      </c>
      <c r="G10" s="6">
        <f>VLOOKUP(A:A,'[1]2025年09月在岗人员及社保补贴原表'!A:T,15,0)</f>
        <v>454.85</v>
      </c>
      <c r="H10" s="6">
        <f>VLOOKUP(A:A,'[1]2025年09月在岗人员及社保补贴原表'!A:T,20,0)</f>
        <v>1104.88</v>
      </c>
    </row>
    <row r="11" s="2" customFormat="1" ht="14.25" customHeight="1" spans="1:8">
      <c r="A11" s="6">
        <f t="shared" si="0"/>
        <v>7</v>
      </c>
      <c r="B11" s="6" t="str">
        <f>VLOOKUP(A:A,'[1]2025年09月在岗人员及社保补贴原表'!A:T,3,0)</f>
        <v>城东</v>
      </c>
      <c r="C11" s="6" t="str">
        <f>VLOOKUP(A:A,'[1]2025年09月在岗人员及社保补贴原表'!A:T,4,0)</f>
        <v>东关社区</v>
      </c>
      <c r="D11" s="6" t="str">
        <f>VLOOKUP(A:A,'[1]2025年09月在岗人员及社保补贴原表'!A:T,5,0)</f>
        <v>郭慧</v>
      </c>
      <c r="E11" s="6" t="str">
        <f>VLOOKUP(A:A,'[1]2025年09月在岗人员及社保补贴原表'!A:T,8,0)</f>
        <v>37030219******4520</v>
      </c>
      <c r="F11" s="10" t="str">
        <f>VLOOKUP(A:A,'[1]2025年09月在岗人员及社保补贴原表'!A:T,9,0)</f>
        <v>新城镇岗位</v>
      </c>
      <c r="G11" s="6">
        <f>VLOOKUP(A:A,'[1]2025年09月在岗人员及社保补贴原表'!A:T,15,0)</f>
        <v>454.85</v>
      </c>
      <c r="H11" s="6">
        <f>VLOOKUP(A:A,'[1]2025年09月在岗人员及社保补贴原表'!A:T,20,0)</f>
        <v>1104.88</v>
      </c>
    </row>
    <row r="12" s="2" customFormat="1" ht="14.25" customHeight="1" spans="1:8">
      <c r="A12" s="6">
        <f t="shared" si="0"/>
        <v>8</v>
      </c>
      <c r="B12" s="6" t="str">
        <f>VLOOKUP(A:A,'[1]2025年09月在岗人员及社保补贴原表'!A:T,3,0)</f>
        <v>城西</v>
      </c>
      <c r="C12" s="6" t="str">
        <f>VLOOKUP(A:A,'[1]2025年09月在岗人员及社保补贴原表'!A:T,4,0)</f>
        <v>凤凰园</v>
      </c>
      <c r="D12" s="6" t="str">
        <f>VLOOKUP(A:A,'[1]2025年09月在岗人员及社保补贴原表'!A:T,5,0)</f>
        <v>王醒汝</v>
      </c>
      <c r="E12" s="6" t="str">
        <f>VLOOKUP(A:A,'[1]2025年09月在岗人员及社保补贴原表'!A:T,8,0)</f>
        <v>37030419******3728</v>
      </c>
      <c r="F12" s="10" t="str">
        <f>VLOOKUP(A:A,'[1]2025年09月在岗人员及社保补贴原表'!A:T,9,0)</f>
        <v>新城镇岗位</v>
      </c>
      <c r="G12" s="6">
        <f>VLOOKUP(A:A,'[1]2025年09月在岗人员及社保补贴原表'!A:T,15,0)</f>
        <v>454.85</v>
      </c>
      <c r="H12" s="6">
        <f>VLOOKUP(A:A,'[1]2025年09月在岗人员及社保补贴原表'!A:T,20,0)</f>
        <v>1104.88</v>
      </c>
    </row>
    <row r="13" s="2" customFormat="1" ht="14.25" customHeight="1" spans="1:8">
      <c r="A13" s="6">
        <f t="shared" si="0"/>
        <v>9</v>
      </c>
      <c r="B13" s="6" t="str">
        <f>VLOOKUP(A:A,'[1]2025年09月在岗人员及社保补贴原表'!A:T,3,0)</f>
        <v>城西</v>
      </c>
      <c r="C13" s="6" t="str">
        <f>VLOOKUP(A:A,'[1]2025年09月在岗人员及社保补贴原表'!A:T,4,0)</f>
        <v>四十亩地</v>
      </c>
      <c r="D13" s="6" t="str">
        <f>VLOOKUP(A:A,'[1]2025年09月在岗人员及社保补贴原表'!A:T,5,0)</f>
        <v>孙茜</v>
      </c>
      <c r="E13" s="6" t="str">
        <f>VLOOKUP(A:A,'[1]2025年09月在岗人员及社保补贴原表'!A:T,8,0)</f>
        <v>37030319******4222</v>
      </c>
      <c r="F13" s="10" t="str">
        <f>VLOOKUP(A:A,'[1]2025年09月在岗人员及社保补贴原表'!A:T,9,0)</f>
        <v>新城镇岗位</v>
      </c>
      <c r="G13" s="6">
        <f>VLOOKUP(A:A,'[1]2025年09月在岗人员及社保补贴原表'!A:T,15,0)</f>
        <v>454.85</v>
      </c>
      <c r="H13" s="6">
        <f>VLOOKUP(A:A,'[1]2025年09月在岗人员及社保补贴原表'!A:T,20,0)</f>
        <v>1104.88</v>
      </c>
    </row>
    <row r="14" s="2" customFormat="1" ht="14.25" customHeight="1" spans="1:8">
      <c r="A14" s="6">
        <f t="shared" si="0"/>
        <v>10</v>
      </c>
      <c r="B14" s="6" t="str">
        <f>VLOOKUP(A:A,'[1]2025年09月在岗人员及社保补贴原表'!A:T,3,0)</f>
        <v>山头</v>
      </c>
      <c r="C14" s="6" t="str">
        <f>VLOOKUP(A:A,'[1]2025年09月在岗人员及社保补贴原表'!A:T,4,0)</f>
        <v>古窑社区</v>
      </c>
      <c r="D14" s="6" t="str">
        <f>VLOOKUP(A:A,'[1]2025年09月在岗人员及社保补贴原表'!A:T,5,0)</f>
        <v>赵增国</v>
      </c>
      <c r="E14" s="6" t="str">
        <f>VLOOKUP(A:A,'[1]2025年09月在岗人员及社保补贴原表'!A:T,8,0)</f>
        <v>37030419******1632</v>
      </c>
      <c r="F14" s="10" t="str">
        <f>VLOOKUP(A:A,'[1]2025年09月在岗人员及社保补贴原表'!A:T,9,0)</f>
        <v>新城镇岗位</v>
      </c>
      <c r="G14" s="6">
        <f>VLOOKUP(A:A,'[1]2025年09月在岗人员及社保补贴原表'!A:T,15,0)</f>
        <v>454.85</v>
      </c>
      <c r="H14" s="6">
        <f>VLOOKUP(A:A,'[1]2025年09月在岗人员及社保补贴原表'!A:T,20,0)</f>
        <v>1104.88</v>
      </c>
    </row>
    <row r="15" s="2" customFormat="1" ht="14.25" customHeight="1" spans="1:8">
      <c r="A15" s="6">
        <f t="shared" si="0"/>
        <v>11</v>
      </c>
      <c r="B15" s="6" t="str">
        <f>VLOOKUP(A:A,'[1]2025年09月在岗人员及社保补贴原表'!A:T,3,0)</f>
        <v>山头</v>
      </c>
      <c r="C15" s="6" t="str">
        <f>VLOOKUP(A:A,'[1]2025年09月在岗人员及社保补贴原表'!A:T,4,0)</f>
        <v>新博社区</v>
      </c>
      <c r="D15" s="6" t="str">
        <f>VLOOKUP(A:A,'[1]2025年09月在岗人员及社保补贴原表'!A:T,5,0)</f>
        <v>田芳</v>
      </c>
      <c r="E15" s="6" t="str">
        <f>VLOOKUP(A:A,'[1]2025年09月在岗人员及社保补贴原表'!A:T,8,0)</f>
        <v>37030419******552X</v>
      </c>
      <c r="F15" s="10" t="str">
        <f>VLOOKUP(A:A,'[1]2025年09月在岗人员及社保补贴原表'!A:T,9,0)</f>
        <v>新城镇岗位</v>
      </c>
      <c r="G15" s="6">
        <f>VLOOKUP(A:A,'[1]2025年09月在岗人员及社保补贴原表'!A:T,15,0)</f>
        <v>454.85</v>
      </c>
      <c r="H15" s="6">
        <f>VLOOKUP(A:A,'[1]2025年09月在岗人员及社保补贴原表'!A:T,20,0)</f>
        <v>1104.88</v>
      </c>
    </row>
    <row r="16" s="2" customFormat="1" ht="14.25" customHeight="1" spans="1:8">
      <c r="A16" s="6">
        <f t="shared" si="0"/>
        <v>12</v>
      </c>
      <c r="B16" s="6" t="str">
        <f>VLOOKUP(A:A,'[1]2025年09月在岗人员及社保补贴原表'!A:T,3,0)</f>
        <v>石马</v>
      </c>
      <c r="C16" s="6" t="str">
        <f>VLOOKUP(A:A,'[1]2025年09月在岗人员及社保补贴原表'!A:T,4,0)</f>
        <v>东石村</v>
      </c>
      <c r="D16" s="6" t="str">
        <f>VLOOKUP(A:A,'[1]2025年09月在岗人员及社保补贴原表'!A:T,5,0)</f>
        <v>李新敬</v>
      </c>
      <c r="E16" s="6" t="str">
        <f>VLOOKUP(A:A,'[1]2025年09月在岗人员及社保补贴原表'!A:T,8,0)</f>
        <v>37030419******4425</v>
      </c>
      <c r="F16" s="10" t="str">
        <f>VLOOKUP(A:A,'[1]2025年09月在岗人员及社保补贴原表'!A:T,9,0)</f>
        <v>新城镇岗位</v>
      </c>
      <c r="G16" s="6">
        <f>VLOOKUP(A:A,'[1]2025年09月在岗人员及社保补贴原表'!A:T,15,0)</f>
        <v>454.85</v>
      </c>
      <c r="H16" s="6">
        <f>VLOOKUP(A:A,'[1]2025年09月在岗人员及社保补贴原表'!A:T,20,0)</f>
        <v>1104.88</v>
      </c>
    </row>
    <row r="17" s="2" customFormat="1" ht="14.25" customHeight="1" spans="1:8">
      <c r="A17" s="6">
        <f t="shared" si="0"/>
        <v>13</v>
      </c>
      <c r="B17" s="6" t="str">
        <f>VLOOKUP(A:A,'[1]2025年09月在岗人员及社保补贴原表'!A:T,3,0)</f>
        <v>域城</v>
      </c>
      <c r="C17" s="6" t="str">
        <f>VLOOKUP(A:A,'[1]2025年09月在岗人员及社保补贴原表'!A:T,4,0)</f>
        <v>柳域社区</v>
      </c>
      <c r="D17" s="6" t="str">
        <f>VLOOKUP(A:A,'[1]2025年09月在岗人员及社保补贴原表'!A:T,5,0)</f>
        <v>高玲</v>
      </c>
      <c r="E17" s="6" t="str">
        <f>VLOOKUP(A:A,'[1]2025年09月在岗人员及社保补贴原表'!A:T,8,0)</f>
        <v>37030419******6822</v>
      </c>
      <c r="F17" s="10" t="str">
        <f>VLOOKUP(A:A,'[1]2025年09月在岗人员及社保补贴原表'!A:T,9,0)</f>
        <v>新城镇岗位</v>
      </c>
      <c r="G17" s="6">
        <f>VLOOKUP(A:A,'[1]2025年09月在岗人员及社保补贴原表'!A:T,15,0)</f>
        <v>454.85</v>
      </c>
      <c r="H17" s="6">
        <f>VLOOKUP(A:A,'[1]2025年09月在岗人员及社保补贴原表'!A:T,20,0)</f>
        <v>1104.88</v>
      </c>
    </row>
    <row r="18" s="2" customFormat="1" ht="14.25" customHeight="1" spans="1:8">
      <c r="A18" s="6">
        <f t="shared" si="0"/>
        <v>14</v>
      </c>
      <c r="B18" s="6" t="str">
        <f>VLOOKUP(A:A,'[1]2025年09月在岗人员及社保补贴原表'!A:T,3,0)</f>
        <v>城东</v>
      </c>
      <c r="C18" s="6" t="str">
        <f>VLOOKUP(A:A,'[1]2025年09月在岗人员及社保补贴原表'!A:T,4,0)</f>
        <v>青龙山</v>
      </c>
      <c r="D18" s="6" t="str">
        <f>VLOOKUP(A:A,'[1]2025年09月在岗人员及社保补贴原表'!A:T,5,0)</f>
        <v>孙婷婷</v>
      </c>
      <c r="E18" s="6" t="str">
        <f>VLOOKUP(A:A,'[1]2025年09月在岗人员及社保补贴原表'!A:T,8,0)</f>
        <v>37030419******0625</v>
      </c>
      <c r="F18" s="10" t="str">
        <f>VLOOKUP(A:A,'[1]2025年09月在岗人员及社保补贴原表'!A:T,9,0)</f>
        <v>新城镇岗位</v>
      </c>
      <c r="G18" s="6">
        <f>VLOOKUP(A:A,'[1]2025年09月在岗人员及社保补贴原表'!A:T,15,0)</f>
        <v>454.85</v>
      </c>
      <c r="H18" s="6">
        <f>VLOOKUP(A:A,'[1]2025年09月在岗人员及社保补贴原表'!A:T,20,0)</f>
        <v>1104.88</v>
      </c>
    </row>
    <row r="19" s="2" customFormat="1" ht="14.25" customHeight="1" spans="1:8">
      <c r="A19" s="6">
        <f t="shared" si="0"/>
        <v>15</v>
      </c>
      <c r="B19" s="6" t="str">
        <f>VLOOKUP(A:A,'[1]2025年09月在岗人员及社保补贴原表'!A:T,3,0)</f>
        <v>博山</v>
      </c>
      <c r="C19" s="6" t="str">
        <f>VLOOKUP(A:A,'[1]2025年09月在岗人员及社保补贴原表'!A:T,4,0)</f>
        <v>南博山西村</v>
      </c>
      <c r="D19" s="6" t="str">
        <f>VLOOKUP(A:A,'[1]2025年09月在岗人员及社保补贴原表'!A:T,5,0)</f>
        <v>胡苹</v>
      </c>
      <c r="E19" s="6" t="str">
        <f>VLOOKUP(A:A,'[1]2025年09月在岗人员及社保补贴原表'!A:T,8,0)</f>
        <v>37030419******5526</v>
      </c>
      <c r="F19" s="10" t="str">
        <f>VLOOKUP(A:A,'[1]2025年09月在岗人员及社保补贴原表'!A:T,9,0)</f>
        <v>新城镇岗位</v>
      </c>
      <c r="G19" s="6">
        <f>VLOOKUP(A:A,'[1]2025年09月在岗人员及社保补贴原表'!A:T,15,0)</f>
        <v>454.85</v>
      </c>
      <c r="H19" s="6">
        <f>VLOOKUP(A:A,'[1]2025年09月在岗人员及社保补贴原表'!A:T,20,0)</f>
        <v>1104.88</v>
      </c>
    </row>
    <row r="20" s="2" customFormat="1" ht="14.25" customHeight="1" spans="1:8">
      <c r="A20" s="6">
        <f t="shared" si="0"/>
        <v>16</v>
      </c>
      <c r="B20" s="6" t="str">
        <f>VLOOKUP(A:A,'[1]2025年09月在岗人员及社保补贴原表'!A:T,3,0)</f>
        <v>博山</v>
      </c>
      <c r="C20" s="6" t="str">
        <f>VLOOKUP(A:A,'[1]2025年09月在岗人员及社保补贴原表'!A:T,4,0)</f>
        <v>南博山西村</v>
      </c>
      <c r="D20" s="6" t="str">
        <f>VLOOKUP(A:A,'[1]2025年09月在岗人员及社保补贴原表'!A:T,5,0)</f>
        <v>周友友</v>
      </c>
      <c r="E20" s="6" t="str">
        <f>VLOOKUP(A:A,'[1]2025年09月在岗人员及社保补贴原表'!A:T,8,0)</f>
        <v>42232219******2923</v>
      </c>
      <c r="F20" s="10" t="str">
        <f>VLOOKUP(A:A,'[1]2025年09月在岗人员及社保补贴原表'!A:T,9,0)</f>
        <v>新城镇岗位</v>
      </c>
      <c r="G20" s="6">
        <f>VLOOKUP(A:A,'[1]2025年09月在岗人员及社保补贴原表'!A:T,15,0)</f>
        <v>454.85</v>
      </c>
      <c r="H20" s="6">
        <f>VLOOKUP(A:A,'[1]2025年09月在岗人员及社保补贴原表'!A:T,20,0)</f>
        <v>1104.88</v>
      </c>
    </row>
    <row r="21" s="2" customFormat="1" ht="14.25" customHeight="1" spans="1:8">
      <c r="A21" s="6">
        <f t="shared" si="0"/>
        <v>17</v>
      </c>
      <c r="B21" s="6" t="str">
        <f>VLOOKUP(A:A,'[1]2025年09月在岗人员及社保补贴原表'!A:T,3,0)</f>
        <v>池上</v>
      </c>
      <c r="C21" s="6" t="str">
        <f>VLOOKUP(A:A,'[1]2025年09月在岗人员及社保补贴原表'!A:T,4,0)</f>
        <v>小里村</v>
      </c>
      <c r="D21" s="6" t="str">
        <f>VLOOKUP(A:A,'[1]2025年09月在岗人员及社保补贴原表'!A:T,5,0)</f>
        <v>孟芹</v>
      </c>
      <c r="E21" s="6" t="str">
        <f>VLOOKUP(A:A,'[1]2025年09月在岗人员及社保补贴原表'!A:T,8,0)</f>
        <v>37030419******5822</v>
      </c>
      <c r="F21" s="10" t="str">
        <f>VLOOKUP(A:A,'[1]2025年09月在岗人员及社保补贴原表'!A:T,9,0)</f>
        <v>新城镇岗位</v>
      </c>
      <c r="G21" s="6">
        <f>VLOOKUP(A:A,'[1]2025年09月在岗人员及社保补贴原表'!A:T,15,0)</f>
        <v>454.85</v>
      </c>
      <c r="H21" s="6">
        <f>VLOOKUP(A:A,'[1]2025年09月在岗人员及社保补贴原表'!A:T,20,0)</f>
        <v>1104.88</v>
      </c>
    </row>
    <row r="22" s="3" customFormat="1" ht="14.25" customHeight="1" spans="1:8">
      <c r="A22" s="22" t="s">
        <v>10</v>
      </c>
      <c r="B22" s="22"/>
      <c r="C22" s="22"/>
      <c r="D22" s="22"/>
      <c r="E22" s="22"/>
      <c r="F22" s="22"/>
      <c r="G22" s="23">
        <f>SUM(G5:G21)</f>
        <v>7732.45</v>
      </c>
      <c r="H22" s="23">
        <f>SUM(H5:H21)</f>
        <v>18782.96</v>
      </c>
    </row>
  </sheetData>
  <mergeCells count="11">
    <mergeCell ref="A1:H1"/>
    <mergeCell ref="A2:H2"/>
    <mergeCell ref="A22:F2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2"/>
  <sheetViews>
    <sheetView tabSelected="1" workbookViewId="0">
      <selection activeCell="N12" sqref="N12"/>
    </sheetView>
  </sheetViews>
  <sheetFormatPr defaultColWidth="9" defaultRowHeight="12.3"/>
  <cols>
    <col min="1" max="1" width="5.3716814159292" style="2" customWidth="1"/>
    <col min="2" max="2" width="8" style="2" customWidth="1"/>
    <col min="3" max="3" width="12.2477876106195" style="2" customWidth="1"/>
    <col min="4" max="4" width="7.87610619469027" style="2" customWidth="1"/>
    <col min="5" max="5" width="17.8761061946903" style="2" customWidth="1"/>
    <col min="6" max="6" width="11.5044247787611" style="2" customWidth="1"/>
    <col min="7" max="7" width="12.2477876106195" style="2" customWidth="1"/>
    <col min="8" max="16384" width="9" style="2"/>
  </cols>
  <sheetData>
    <row r="1" s="1" customFormat="1" ht="36" customHeight="1" spans="1:7">
      <c r="A1" s="4" t="s">
        <v>11</v>
      </c>
      <c r="B1" s="4"/>
      <c r="C1" s="4"/>
      <c r="D1" s="4"/>
      <c r="E1" s="4"/>
      <c r="F1" s="4"/>
      <c r="G1" s="4"/>
    </row>
    <row r="2" s="1" customFormat="1" ht="22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30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9" t="s">
        <v>8</v>
      </c>
    </row>
    <row r="4" s="2" customFormat="1" ht="14.25" customHeight="1" spans="1:7">
      <c r="A4" s="6">
        <f t="shared" ref="A4:A20" si="0">ROW()-3</f>
        <v>1</v>
      </c>
      <c r="B4" s="6" t="str">
        <f>VLOOKUP(A:A,'[2]8月在岗人员岗位补贴原表'!A:C,3,FALSE)</f>
        <v>源泉</v>
      </c>
      <c r="C4" s="6" t="str">
        <f>VLOOKUP(A:A,'[2]8月在岗人员岗位补贴原表'!A:D,4,FALSE)</f>
        <v>源北村</v>
      </c>
      <c r="D4" s="6" t="str">
        <f>VLOOKUP(A:A,'[2]8月在岗人员岗位补贴原表'!A:E,5,FALSE)</f>
        <v>李海燕</v>
      </c>
      <c r="E4" s="6" t="str">
        <f>VLOOKUP(A:A,'[2]8月在岗人员岗位补贴原表'!A:H,8,FALSE)</f>
        <v>37030419******5529</v>
      </c>
      <c r="F4" s="10" t="str">
        <f>VLOOKUP(A:A,'[2]8月在岗人员岗位补贴原表'!A:I,9,FALSE)</f>
        <v>新城镇岗位</v>
      </c>
      <c r="G4" s="6">
        <f>VLOOKUP(A:A,'[2]8月在岗人员岗位补贴原表'!A:T,20,FALSE)</f>
        <v>1555.15</v>
      </c>
    </row>
    <row r="5" s="2" customFormat="1" ht="14.25" customHeight="1" spans="1:7">
      <c r="A5" s="6">
        <f t="shared" si="0"/>
        <v>2</v>
      </c>
      <c r="B5" s="6" t="str">
        <f>VLOOKUP(A:A,'[2]8月在岗人员岗位补贴原表'!A:C,3,FALSE)</f>
        <v>池上</v>
      </c>
      <c r="C5" s="6" t="str">
        <f>VLOOKUP(A:A,'[2]8月在岗人员岗位补贴原表'!A:D,4,FALSE)</f>
        <v>西池村</v>
      </c>
      <c r="D5" s="6" t="str">
        <f>VLOOKUP(A:A,'[2]8月在岗人员岗位补贴原表'!A:E,5,FALSE)</f>
        <v>栾以春</v>
      </c>
      <c r="E5" s="6" t="str">
        <f>VLOOKUP(A:A,'[2]8月在岗人员岗位补贴原表'!A:H,8,FALSE)</f>
        <v>37030419******5828</v>
      </c>
      <c r="F5" s="10" t="str">
        <f>VLOOKUP(A:A,'[2]8月在岗人员岗位补贴原表'!A:I,9,FALSE)</f>
        <v>新城镇岗位</v>
      </c>
      <c r="G5" s="6">
        <f>VLOOKUP(A:A,'[2]8月在岗人员岗位补贴原表'!A:T,20,FALSE)</f>
        <v>1555.15</v>
      </c>
    </row>
    <row r="6" s="2" customFormat="1" ht="14.25" customHeight="1" spans="1:7">
      <c r="A6" s="6">
        <f t="shared" si="0"/>
        <v>3</v>
      </c>
      <c r="B6" s="6" t="str">
        <f>VLOOKUP(A:A,'[2]8月在岗人员岗位补贴原表'!A:C,3,FALSE)</f>
        <v>八陡</v>
      </c>
      <c r="C6" s="6" t="str">
        <f>VLOOKUP(A:A,'[2]8月在岗人员岗位补贴原表'!A:D,4,FALSE)</f>
        <v>和平村</v>
      </c>
      <c r="D6" s="6" t="str">
        <f>VLOOKUP(A:A,'[2]8月在岗人员岗位补贴原表'!A:E,5,FALSE)</f>
        <v>张燕</v>
      </c>
      <c r="E6" s="6" t="str">
        <f>VLOOKUP(A:A,'[2]8月在岗人员岗位补贴原表'!A:H,8,FALSE)</f>
        <v>37030419******1963</v>
      </c>
      <c r="F6" s="10" t="str">
        <f>VLOOKUP(A:A,'[2]8月在岗人员岗位补贴原表'!A:I,9,FALSE)</f>
        <v>新城镇岗位</v>
      </c>
      <c r="G6" s="6">
        <f>VLOOKUP(A:A,'[2]8月在岗人员岗位补贴原表'!A:T,20,FALSE)</f>
        <v>1555.15</v>
      </c>
    </row>
    <row r="7" s="2" customFormat="1" ht="14.25" customHeight="1" spans="1:7">
      <c r="A7" s="6">
        <f t="shared" si="0"/>
        <v>4</v>
      </c>
      <c r="B7" s="6" t="str">
        <f>VLOOKUP(A:A,'[2]8月在岗人员岗位补贴原表'!A:C,3,FALSE)</f>
        <v>八陡</v>
      </c>
      <c r="C7" s="6" t="str">
        <f>VLOOKUP(A:A,'[2]8月在岗人员岗位补贴原表'!A:D,4,FALSE)</f>
        <v>山机社区</v>
      </c>
      <c r="D7" s="6" t="str">
        <f>VLOOKUP(A:A,'[2]8月在岗人员岗位补贴原表'!A:E,5,FALSE)</f>
        <v>徐峰</v>
      </c>
      <c r="E7" s="6" t="str">
        <f>VLOOKUP(A:A,'[2]8月在岗人员岗位补贴原表'!A:H,8,FALSE)</f>
        <v>37030419******1923</v>
      </c>
      <c r="F7" s="10" t="str">
        <f>VLOOKUP(A:A,'[2]8月在岗人员岗位补贴原表'!A:I,9,FALSE)</f>
        <v>新城镇岗位</v>
      </c>
      <c r="G7" s="6">
        <f>VLOOKUP(A:A,'[2]8月在岗人员岗位补贴原表'!A:T,20,FALSE)</f>
        <v>1555.15</v>
      </c>
    </row>
    <row r="8" s="2" customFormat="1" ht="14.25" customHeight="1" spans="1:7">
      <c r="A8" s="6">
        <f t="shared" si="0"/>
        <v>5</v>
      </c>
      <c r="B8" s="6" t="str">
        <f>VLOOKUP(A:A,'[2]8月在岗人员岗位补贴原表'!A:C,3,FALSE)</f>
        <v>白塔</v>
      </c>
      <c r="C8" s="6" t="str">
        <f>VLOOKUP(A:A,'[2]8月在岗人员岗位补贴原表'!A:D,4,FALSE)</f>
        <v>簸箕掌</v>
      </c>
      <c r="D8" s="6" t="str">
        <f>VLOOKUP(A:A,'[2]8月在岗人员岗位补贴原表'!A:E,5,FALSE)</f>
        <v>苏苓</v>
      </c>
      <c r="E8" s="6" t="str">
        <f>VLOOKUP(A:A,'[2]8月在岗人员岗位补贴原表'!A:H,8,FALSE)</f>
        <v>37012419******3046</v>
      </c>
      <c r="F8" s="10" t="str">
        <f>VLOOKUP(A:A,'[2]8月在岗人员岗位补贴原表'!A:I,9,FALSE)</f>
        <v>新城镇岗位</v>
      </c>
      <c r="G8" s="6">
        <f>VLOOKUP(A:A,'[2]8月在岗人员岗位补贴原表'!A:T,20,FALSE)</f>
        <v>1555.15</v>
      </c>
    </row>
    <row r="9" s="2" customFormat="1" ht="14.25" customHeight="1" spans="1:7">
      <c r="A9" s="6">
        <f t="shared" si="0"/>
        <v>6</v>
      </c>
      <c r="B9" s="6" t="str">
        <f>VLOOKUP(A:A,'[2]8月在岗人员岗位补贴原表'!A:C,3,FALSE)</f>
        <v>白塔</v>
      </c>
      <c r="C9" s="6" t="str">
        <f>VLOOKUP(A:A,'[2]8月在岗人员岗位补贴原表'!A:D,4,FALSE)</f>
        <v>因阜</v>
      </c>
      <c r="D9" s="6" t="str">
        <f>VLOOKUP(A:A,'[2]8月在岗人员岗位补贴原表'!A:E,5,FALSE)</f>
        <v>王娜</v>
      </c>
      <c r="E9" s="6" t="str">
        <f>VLOOKUP(A:A,'[2]8月在岗人员岗位补贴原表'!A:H,8,FALSE)</f>
        <v>37030419******6223</v>
      </c>
      <c r="F9" s="10" t="str">
        <f>VLOOKUP(A:A,'[2]8月在岗人员岗位补贴原表'!A:I,9,FALSE)</f>
        <v>新城镇岗位</v>
      </c>
      <c r="G9" s="6">
        <f>VLOOKUP(A:A,'[2]8月在岗人员岗位补贴原表'!A:T,20,FALSE)</f>
        <v>1555.15</v>
      </c>
    </row>
    <row r="10" s="2" customFormat="1" ht="14.25" customHeight="1" spans="1:7">
      <c r="A10" s="6">
        <f t="shared" si="0"/>
        <v>7</v>
      </c>
      <c r="B10" s="6" t="str">
        <f>VLOOKUP(A:A,'[2]8月在岗人员岗位补贴原表'!A:C,3,FALSE)</f>
        <v>城东</v>
      </c>
      <c r="C10" s="6" t="str">
        <f>VLOOKUP(A:A,'[2]8月在岗人员岗位补贴原表'!A:D,4,FALSE)</f>
        <v>东关社区</v>
      </c>
      <c r="D10" s="6" t="str">
        <f>VLOOKUP(A:A,'[2]8月在岗人员岗位补贴原表'!A:E,5,FALSE)</f>
        <v>郭慧</v>
      </c>
      <c r="E10" s="6" t="str">
        <f>VLOOKUP(A:A,'[2]8月在岗人员岗位补贴原表'!A:H,8,FALSE)</f>
        <v>37030219******4520</v>
      </c>
      <c r="F10" s="10" t="str">
        <f>VLOOKUP(A:A,'[2]8月在岗人员岗位补贴原表'!A:I,9,FALSE)</f>
        <v>新城镇岗位</v>
      </c>
      <c r="G10" s="6">
        <f>VLOOKUP(A:A,'[2]8月在岗人员岗位补贴原表'!A:T,20,FALSE)</f>
        <v>1555.15</v>
      </c>
    </row>
    <row r="11" s="2" customFormat="1" ht="14.25" customHeight="1" spans="1:9">
      <c r="A11" s="6">
        <f t="shared" si="0"/>
        <v>8</v>
      </c>
      <c r="B11" s="6" t="str">
        <f>VLOOKUP(A:A,'[2]8月在岗人员岗位补贴原表'!A:C,3,FALSE)</f>
        <v>城西</v>
      </c>
      <c r="C11" s="6" t="str">
        <f>VLOOKUP(A:A,'[2]8月在岗人员岗位补贴原表'!A:D,4,FALSE)</f>
        <v>凤凰园</v>
      </c>
      <c r="D11" s="6" t="str">
        <f>VLOOKUP(A:A,'[2]8月在岗人员岗位补贴原表'!A:E,5,FALSE)</f>
        <v>王醒汝</v>
      </c>
      <c r="E11" s="6" t="str">
        <f>VLOOKUP(A:A,'[2]8月在岗人员岗位补贴原表'!A:H,8,FALSE)</f>
        <v>37030419******3728</v>
      </c>
      <c r="F11" s="10" t="str">
        <f>VLOOKUP(A:A,'[2]8月在岗人员岗位补贴原表'!A:I,9,FALSE)</f>
        <v>新城镇岗位</v>
      </c>
      <c r="G11" s="6">
        <f>VLOOKUP(A:A,'[2]8月在岗人员岗位补贴原表'!A:T,20,FALSE)</f>
        <v>1555.15</v>
      </c>
      <c r="I11" s="2" t="s">
        <v>12</v>
      </c>
    </row>
    <row r="12" s="2" customFormat="1" ht="14.25" customHeight="1" spans="1:7">
      <c r="A12" s="6">
        <f t="shared" si="0"/>
        <v>9</v>
      </c>
      <c r="B12" s="6" t="str">
        <f>VLOOKUP(A:A,'[2]8月在岗人员岗位补贴原表'!A:C,3,FALSE)</f>
        <v>城西</v>
      </c>
      <c r="C12" s="6" t="str">
        <f>VLOOKUP(A:A,'[2]8月在岗人员岗位补贴原表'!A:D,4,FALSE)</f>
        <v>四十亩地</v>
      </c>
      <c r="D12" s="6" t="str">
        <f>VLOOKUP(A:A,'[2]8月在岗人员岗位补贴原表'!A:E,5,FALSE)</f>
        <v>孙茜</v>
      </c>
      <c r="E12" s="6" t="str">
        <f>VLOOKUP(A:A,'[2]8月在岗人员岗位补贴原表'!A:H,8,FALSE)</f>
        <v>37030319******4222</v>
      </c>
      <c r="F12" s="10" t="str">
        <f>VLOOKUP(A:A,'[2]8月在岗人员岗位补贴原表'!A:I,9,FALSE)</f>
        <v>新城镇岗位</v>
      </c>
      <c r="G12" s="6">
        <f>VLOOKUP(A:A,'[2]8月在岗人员岗位补贴原表'!A:T,20,FALSE)</f>
        <v>1555.15</v>
      </c>
    </row>
    <row r="13" s="2" customFormat="1" ht="14.25" customHeight="1" spans="1:7">
      <c r="A13" s="6">
        <f t="shared" si="0"/>
        <v>10</v>
      </c>
      <c r="B13" s="6" t="str">
        <f>VLOOKUP(A:A,'[2]8月在岗人员岗位补贴原表'!A:C,3,FALSE)</f>
        <v>山头</v>
      </c>
      <c r="C13" s="6" t="str">
        <f>VLOOKUP(A:A,'[2]8月在岗人员岗位补贴原表'!A:D,4,FALSE)</f>
        <v>古窑社区</v>
      </c>
      <c r="D13" s="6" t="str">
        <f>VLOOKUP(A:A,'[2]8月在岗人员岗位补贴原表'!A:E,5,FALSE)</f>
        <v>赵增国</v>
      </c>
      <c r="E13" s="6" t="str">
        <f>VLOOKUP(A:A,'[2]8月在岗人员岗位补贴原表'!A:H,8,FALSE)</f>
        <v>37030419******1632</v>
      </c>
      <c r="F13" s="10" t="str">
        <f>VLOOKUP(A:A,'[2]8月在岗人员岗位补贴原表'!A:I,9,FALSE)</f>
        <v>新城镇岗位</v>
      </c>
      <c r="G13" s="6">
        <f>VLOOKUP(A:A,'[2]8月在岗人员岗位补贴原表'!A:T,20,FALSE)</f>
        <v>1555.15</v>
      </c>
    </row>
    <row r="14" s="2" customFormat="1" ht="14.25" customHeight="1" spans="1:7">
      <c r="A14" s="6">
        <f t="shared" si="0"/>
        <v>11</v>
      </c>
      <c r="B14" s="6" t="str">
        <f>VLOOKUP(A:A,'[2]8月在岗人员岗位补贴原表'!A:C,3,FALSE)</f>
        <v>山头</v>
      </c>
      <c r="C14" s="6" t="str">
        <f>VLOOKUP(A:A,'[2]8月在岗人员岗位补贴原表'!A:D,4,FALSE)</f>
        <v>新博社区</v>
      </c>
      <c r="D14" s="6" t="str">
        <f>VLOOKUP(A:A,'[2]8月在岗人员岗位补贴原表'!A:E,5,FALSE)</f>
        <v>田芳</v>
      </c>
      <c r="E14" s="6" t="str">
        <f>VLOOKUP(A:A,'[2]8月在岗人员岗位补贴原表'!A:H,8,FALSE)</f>
        <v>37030419******552X</v>
      </c>
      <c r="F14" s="10" t="str">
        <f>VLOOKUP(A:A,'[2]8月在岗人员岗位补贴原表'!A:I,9,FALSE)</f>
        <v>新城镇岗位</v>
      </c>
      <c r="G14" s="6">
        <f>VLOOKUP(A:A,'[2]8月在岗人员岗位补贴原表'!A:T,20,FALSE)</f>
        <v>1555.15</v>
      </c>
    </row>
    <row r="15" s="2" customFormat="1" ht="14.25" customHeight="1" spans="1:7">
      <c r="A15" s="6">
        <f t="shared" si="0"/>
        <v>12</v>
      </c>
      <c r="B15" s="6" t="str">
        <f>VLOOKUP(A:A,'[2]8月在岗人员岗位补贴原表'!A:C,3,FALSE)</f>
        <v>石马</v>
      </c>
      <c r="C15" s="6" t="str">
        <f>VLOOKUP(A:A,'[2]8月在岗人员岗位补贴原表'!A:D,4,FALSE)</f>
        <v>东石村</v>
      </c>
      <c r="D15" s="6" t="str">
        <f>VLOOKUP(A:A,'[2]8月在岗人员岗位补贴原表'!A:E,5,FALSE)</f>
        <v>李新敬</v>
      </c>
      <c r="E15" s="6" t="str">
        <f>VLOOKUP(A:A,'[2]8月在岗人员岗位补贴原表'!A:H,8,FALSE)</f>
        <v>37030419******4425</v>
      </c>
      <c r="F15" s="10" t="str">
        <f>VLOOKUP(A:A,'[2]8月在岗人员岗位补贴原表'!A:I,9,FALSE)</f>
        <v>新城镇岗位</v>
      </c>
      <c r="G15" s="6">
        <f>VLOOKUP(A:A,'[2]8月在岗人员岗位补贴原表'!A:T,20,FALSE)</f>
        <v>1555.15</v>
      </c>
    </row>
    <row r="16" s="2" customFormat="1" ht="14.25" customHeight="1" spans="1:7">
      <c r="A16" s="6">
        <f t="shared" si="0"/>
        <v>13</v>
      </c>
      <c r="B16" s="6" t="str">
        <f>VLOOKUP(A:A,'[2]8月在岗人员岗位补贴原表'!A:C,3,FALSE)</f>
        <v>域城</v>
      </c>
      <c r="C16" s="6" t="str">
        <f>VLOOKUP(A:A,'[2]8月在岗人员岗位补贴原表'!A:D,4,FALSE)</f>
        <v>柳域社区</v>
      </c>
      <c r="D16" s="6" t="str">
        <f>VLOOKUP(A:A,'[2]8月在岗人员岗位补贴原表'!A:E,5,FALSE)</f>
        <v>高玲</v>
      </c>
      <c r="E16" s="6" t="str">
        <f>VLOOKUP(A:A,'[2]8月在岗人员岗位补贴原表'!A:H,8,FALSE)</f>
        <v>37030419******6822</v>
      </c>
      <c r="F16" s="10" t="str">
        <f>VLOOKUP(A:A,'[2]8月在岗人员岗位补贴原表'!A:I,9,FALSE)</f>
        <v>新城镇岗位</v>
      </c>
      <c r="G16" s="6">
        <f>VLOOKUP(A:A,'[2]8月在岗人员岗位补贴原表'!A:T,20,FALSE)</f>
        <v>1555.15</v>
      </c>
    </row>
    <row r="17" s="2" customFormat="1" ht="14.25" customHeight="1" spans="1:7">
      <c r="A17" s="6">
        <f t="shared" si="0"/>
        <v>14</v>
      </c>
      <c r="B17" s="6" t="str">
        <f>VLOOKUP(A:A,'[2]8月在岗人员岗位补贴原表'!A:C,3,FALSE)</f>
        <v>城东</v>
      </c>
      <c r="C17" s="6" t="str">
        <f>VLOOKUP(A:A,'[2]8月在岗人员岗位补贴原表'!A:D,4,FALSE)</f>
        <v>青龙山</v>
      </c>
      <c r="D17" s="6" t="str">
        <f>VLOOKUP(A:A,'[2]8月在岗人员岗位补贴原表'!A:E,5,FALSE)</f>
        <v>孙婷婷</v>
      </c>
      <c r="E17" s="6" t="str">
        <f>VLOOKUP(A:A,'[2]8月在岗人员岗位补贴原表'!A:H,8,FALSE)</f>
        <v>37030419******0625</v>
      </c>
      <c r="F17" s="10" t="str">
        <f>VLOOKUP(A:A,'[2]8月在岗人员岗位补贴原表'!A:I,9,FALSE)</f>
        <v>新城镇岗位</v>
      </c>
      <c r="G17" s="6">
        <f>VLOOKUP(A:A,'[2]8月在岗人员岗位补贴原表'!A:T,20,FALSE)</f>
        <v>1555.15</v>
      </c>
    </row>
    <row r="18" s="2" customFormat="1" ht="14.25" customHeight="1" spans="1:7">
      <c r="A18" s="6">
        <f t="shared" si="0"/>
        <v>15</v>
      </c>
      <c r="B18" s="6" t="str">
        <f>VLOOKUP(A:A,'[2]8月在岗人员岗位补贴原表'!A:C,3,FALSE)</f>
        <v>博山</v>
      </c>
      <c r="C18" s="6" t="str">
        <f>VLOOKUP(A:A,'[2]8月在岗人员岗位补贴原表'!A:D,4,FALSE)</f>
        <v>南博山西村</v>
      </c>
      <c r="D18" s="6" t="str">
        <f>VLOOKUP(A:A,'[2]8月在岗人员岗位补贴原表'!A:E,5,FALSE)</f>
        <v>胡苹</v>
      </c>
      <c r="E18" s="6" t="str">
        <f>VLOOKUP(A:A,'[2]8月在岗人员岗位补贴原表'!A:H,8,FALSE)</f>
        <v>37030419******5526</v>
      </c>
      <c r="F18" s="10" t="str">
        <f>VLOOKUP(A:A,'[2]8月在岗人员岗位补贴原表'!A:I,9,FALSE)</f>
        <v>新城镇岗位</v>
      </c>
      <c r="G18" s="6">
        <f>VLOOKUP(A:A,'[2]8月在岗人员岗位补贴原表'!A:T,20,FALSE)</f>
        <v>1555.15</v>
      </c>
    </row>
    <row r="19" s="2" customFormat="1" ht="14.25" customHeight="1" spans="1:7">
      <c r="A19" s="6">
        <f t="shared" si="0"/>
        <v>16</v>
      </c>
      <c r="B19" s="6" t="str">
        <f>VLOOKUP(A:A,'[2]8月在岗人员岗位补贴原表'!A:C,3,FALSE)</f>
        <v>博山</v>
      </c>
      <c r="C19" s="6" t="str">
        <f>VLOOKUP(A:A,'[2]8月在岗人员岗位补贴原表'!A:D,4,FALSE)</f>
        <v>南博山西村</v>
      </c>
      <c r="D19" s="6" t="str">
        <f>VLOOKUP(A:A,'[2]8月在岗人员岗位补贴原表'!A:E,5,FALSE)</f>
        <v>周友友</v>
      </c>
      <c r="E19" s="6" t="str">
        <f>VLOOKUP(A:A,'[2]8月在岗人员岗位补贴原表'!A:H,8,FALSE)</f>
        <v>42232219******2923</v>
      </c>
      <c r="F19" s="10" t="str">
        <f>VLOOKUP(A:A,'[2]8月在岗人员岗位补贴原表'!A:I,9,FALSE)</f>
        <v>新城镇岗位</v>
      </c>
      <c r="G19" s="6">
        <f>VLOOKUP(A:A,'[2]8月在岗人员岗位补贴原表'!A:T,20,FALSE)</f>
        <v>1555.15</v>
      </c>
    </row>
    <row r="20" s="2" customFormat="1" ht="14.25" customHeight="1" spans="1:7">
      <c r="A20" s="6">
        <f t="shared" si="0"/>
        <v>17</v>
      </c>
      <c r="B20" s="6" t="str">
        <f>VLOOKUP(A:A,'[2]8月在岗人员岗位补贴原表'!A:C,3,FALSE)</f>
        <v>池上</v>
      </c>
      <c r="C20" s="6" t="str">
        <f>VLOOKUP(A:A,'[2]8月在岗人员岗位补贴原表'!A:D,4,FALSE)</f>
        <v>小里村</v>
      </c>
      <c r="D20" s="6" t="str">
        <f>VLOOKUP(A:A,'[2]8月在岗人员岗位补贴原表'!A:E,5,FALSE)</f>
        <v>孟芹</v>
      </c>
      <c r="E20" s="6" t="str">
        <f>VLOOKUP(A:A,'[2]8月在岗人员岗位补贴原表'!A:H,8,FALSE)</f>
        <v>37030419******5822</v>
      </c>
      <c r="F20" s="10" t="str">
        <f>VLOOKUP(A:A,'[2]8月在岗人员岗位补贴原表'!A:I,9,FALSE)</f>
        <v>新城镇岗位</v>
      </c>
      <c r="G20" s="6">
        <f>VLOOKUP(A:A,'[2]8月在岗人员岗位补贴原表'!A:T,20,FALSE)</f>
        <v>1555.15</v>
      </c>
    </row>
    <row r="21" s="3" customFormat="1" ht="14.25" hidden="1" customHeight="1" spans="1:7">
      <c r="A21" s="11"/>
      <c r="B21" s="12"/>
      <c r="C21" s="12"/>
      <c r="D21" s="12"/>
      <c r="E21" s="12"/>
      <c r="F21" s="13"/>
      <c r="G21" s="6"/>
    </row>
    <row r="22" s="3" customFormat="1" ht="14.25" customHeight="1" spans="1:7">
      <c r="A22" s="11" t="s">
        <v>10</v>
      </c>
      <c r="B22" s="12"/>
      <c r="C22" s="12"/>
      <c r="D22" s="12"/>
      <c r="E22" s="12"/>
      <c r="F22" s="7"/>
      <c r="G22" s="14">
        <f>SUM(G4:G20)</f>
        <v>26437.55</v>
      </c>
    </row>
  </sheetData>
  <mergeCells count="3">
    <mergeCell ref="A1:G1"/>
    <mergeCell ref="A2:G2"/>
    <mergeCell ref="A22:F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9月新城镇岗位社保补贴公示表</vt:lpstr>
      <vt:lpstr>8月新城镇岗位岗位补贴公示表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优汇工匠人力资源</cp:lastModifiedBy>
  <dcterms:created xsi:type="dcterms:W3CDTF">2023-01-08T12:12:00Z</dcterms:created>
  <dcterms:modified xsi:type="dcterms:W3CDTF">2025-09-03T03:17:29Z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6C69B175145D4037B6563B2580B65B27</vt:lpwstr>
  </property>
  <property fmtid="{D5CDD505-2E9C-101B-9397-08002B2CF9AE}" pid="3" name="KSOProductBuildVer">
    <vt:lpwstr>2052-12.1.0.22529</vt:lpwstr>
  </property>
</Properties>
</file>