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9人" sheetId="3" r:id="rId1"/>
  </sheets>
  <definedNames>
    <definedName name="_xlnm._FilterDatabase" localSheetId="0" hidden="1">'19人'!$A$1:$T$24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<sst xmlns="http://schemas.openxmlformats.org/spreadsheetml/2006/main" count="186" uniqueCount="110">
  <si>
    <t>博山区经济困难失能老年人集中照护服务补助金额明细表</t>
  </si>
  <si>
    <t>序号</t>
  </si>
  <si>
    <t>所属机构名称</t>
  </si>
  <si>
    <t>姓名</t>
  </si>
  <si>
    <t>性别</t>
  </si>
  <si>
    <t>身份证号</t>
  </si>
  <si>
    <t>年龄</t>
  </si>
  <si>
    <t>户籍所在地</t>
  </si>
  <si>
    <t>评定等级</t>
  </si>
  <si>
    <t>集中照护服务标准</t>
  </si>
  <si>
    <t>人员性质</t>
  </si>
  <si>
    <t>实际收费</t>
  </si>
  <si>
    <t>已享受的行政给付</t>
  </si>
  <si>
    <t>补助金额（元）</t>
  </si>
  <si>
    <t>补助时间</t>
  </si>
  <si>
    <t>开户行名称</t>
  </si>
  <si>
    <t>开户行账号</t>
  </si>
  <si>
    <t>备注</t>
  </si>
  <si>
    <t>低保标准</t>
  </si>
  <si>
    <t>经济困难老年人生活补贴</t>
  </si>
  <si>
    <t>经济困难老年人护理补贴</t>
  </si>
  <si>
    <t>困难残疾人生活补贴</t>
  </si>
  <si>
    <t>困难残疾人护理补贴</t>
  </si>
  <si>
    <t>博山区源泉长寿山医养健康园</t>
  </si>
  <si>
    <t>节光富</t>
  </si>
  <si>
    <t>370304196011235511</t>
  </si>
  <si>
    <t>源泉镇源东村</t>
  </si>
  <si>
    <t>完全失能</t>
  </si>
  <si>
    <t>农村</t>
  </si>
  <si>
    <t>山东农信</t>
  </si>
  <si>
    <t>6223200368452045</t>
  </si>
  <si>
    <t>李训玉</t>
  </si>
  <si>
    <t>370304194209275528</t>
  </si>
  <si>
    <t>源泉镇源北村</t>
  </si>
  <si>
    <t>中度失能</t>
  </si>
  <si>
    <t>6223200307881452</t>
  </si>
  <si>
    <t>丁昌英</t>
  </si>
  <si>
    <t>370304194811196021</t>
  </si>
  <si>
    <t>池上镇东台村</t>
  </si>
  <si>
    <t>6223200307665541</t>
  </si>
  <si>
    <t>郑贵叶</t>
  </si>
  <si>
    <t>370304195204126026</t>
  </si>
  <si>
    <t>池上镇虎林村</t>
  </si>
  <si>
    <t>6223200307642342</t>
  </si>
  <si>
    <t>2026.6.11去世，按申请当月核定补助金额的50%予以发放</t>
  </si>
  <si>
    <t>房宽莲</t>
  </si>
  <si>
    <t>370304194405215522</t>
  </si>
  <si>
    <t>八陡镇杏花崖村</t>
  </si>
  <si>
    <t>6223200316056088</t>
  </si>
  <si>
    <t>李树花</t>
  </si>
  <si>
    <t>370304194104032220</t>
  </si>
  <si>
    <t>八陡镇虎头崖村</t>
  </si>
  <si>
    <t>6223200310474865</t>
  </si>
  <si>
    <t>孙爱莲</t>
  </si>
  <si>
    <t>370304194808095326</t>
  </si>
  <si>
    <t>博山镇上庄村</t>
  </si>
  <si>
    <t>6223200307981807</t>
  </si>
  <si>
    <t>郑贵美</t>
  </si>
  <si>
    <t>370304195006164929</t>
  </si>
  <si>
    <t>博山镇石泉村</t>
  </si>
  <si>
    <t>6223200307765747</t>
  </si>
  <si>
    <t>谢加廷</t>
  </si>
  <si>
    <t>370304194605305311</t>
  </si>
  <si>
    <t>重度失能</t>
  </si>
  <si>
    <t>6223200307982664</t>
  </si>
  <si>
    <t>博山镇综合养老中心（博山区博山镇中心卫生院）</t>
  </si>
  <si>
    <t>马登芳</t>
  </si>
  <si>
    <t>370304194312255322</t>
  </si>
  <si>
    <t>博山镇杨峪村</t>
  </si>
  <si>
    <t>6223200307755649</t>
  </si>
  <si>
    <t>郭方财</t>
  </si>
  <si>
    <t>男</t>
  </si>
  <si>
    <t>370304193210025513</t>
  </si>
  <si>
    <t>源泉镇郑家村</t>
  </si>
  <si>
    <t>6223200362849667</t>
  </si>
  <si>
    <t>房宽荣</t>
  </si>
  <si>
    <t>370304193212255515</t>
  </si>
  <si>
    <t>6223200307873582</t>
  </si>
  <si>
    <t>翟玉英</t>
  </si>
  <si>
    <t>女</t>
  </si>
  <si>
    <t>370304195208136029</t>
  </si>
  <si>
    <t>八陡镇苏家沟村</t>
  </si>
  <si>
    <t>6223200312194248</t>
  </si>
  <si>
    <t>毕耜军</t>
  </si>
  <si>
    <t>370304196304061914</t>
  </si>
  <si>
    <t>八陡镇金桥村</t>
  </si>
  <si>
    <t>6223200368029447</t>
  </si>
  <si>
    <t>高文凤</t>
  </si>
  <si>
    <t>370304194008105522</t>
  </si>
  <si>
    <t>源泉镇西高村</t>
  </si>
  <si>
    <t>6223200307885669</t>
  </si>
  <si>
    <t>孙桂兰</t>
  </si>
  <si>
    <t>370304192707096822</t>
  </si>
  <si>
    <t>域城镇黄鹿泉村</t>
  </si>
  <si>
    <t>6223200313968673</t>
  </si>
  <si>
    <t>商光余</t>
  </si>
  <si>
    <t>370304196209130651</t>
  </si>
  <si>
    <t>城西街道大新街</t>
  </si>
  <si>
    <t>城镇</t>
  </si>
  <si>
    <t>6223200369926658</t>
  </si>
  <si>
    <t>马周明</t>
  </si>
  <si>
    <t>370304196404235117</t>
  </si>
  <si>
    <t>博山镇青杨杭村</t>
  </si>
  <si>
    <t>6223200347184834</t>
  </si>
  <si>
    <t>尹玉刚</t>
  </si>
  <si>
    <t>370304196101265116</t>
  </si>
  <si>
    <t>博山镇南博山西村</t>
  </si>
  <si>
    <t>6223200307961718</t>
  </si>
  <si>
    <t>合计</t>
  </si>
  <si>
    <t>科室负责人签字：                                                        分管领导签字：                                                       主要领导签字：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</si>
</sst>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abSelected="1" zoomScale="90" zoomScaleNormal="90" topLeftCell="A8" workbookViewId="0">
      <selection activeCell="K29" sqref="K29"/>
    </sheetView>
  </sheetViews>
  <sheetFormatPr defaultColWidth="8.725" defaultRowHeight="13.5"/>
  <cols>
    <col min="1" max="1" width="6.5" style="1" customWidth="1"/>
    <col min="2" max="2" width="30.6916666666667" style="4" customWidth="1"/>
    <col min="3" max="3" width="9.44166666666667" style="1" customWidth="1"/>
    <col min="4" max="4" width="8.05" style="1" customWidth="1"/>
    <col min="5" max="5" width="22.6333333333333" style="1" customWidth="1"/>
    <col min="6" max="6" width="6" style="1" customWidth="1"/>
    <col min="7" max="7" width="17.125" style="1" customWidth="1"/>
    <col min="8" max="8" width="14" style="1" customWidth="1"/>
    <col min="9" max="11" width="10.125" style="1" customWidth="1"/>
    <col min="12" max="12" width="9.025" style="5" customWidth="1"/>
    <col min="13" max="13" width="10.825" style="5" customWidth="1"/>
    <col min="14" max="15" width="9.86666666666667" style="5" customWidth="1"/>
    <col min="16" max="16" width="9.71666666666667" style="5" customWidth="1"/>
    <col min="17" max="17" width="10.8333333333333" style="6" customWidth="1"/>
    <col min="18" max="18" width="12.0833333333333" style="7" customWidth="1"/>
    <col min="19" max="19" width="12.0833333333333" style="4" customWidth="1"/>
    <col min="20" max="20" width="18.1916666666667" style="4" customWidth="1"/>
    <col min="21" max="21" width="26.5166666666667" style="8" customWidth="1"/>
    <col min="22" max="16384" width="8.725" style="1"/>
  </cols>
  <sheetData>
    <row r="1" s="1" customFormat="1" ht="50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1" customFormat="1" ht="27" customHeight="1" spans="1:21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0" t="s">
        <v>11</v>
      </c>
      <c r="L2" s="12" t="s">
        <v>12</v>
      </c>
      <c r="M2" s="12"/>
      <c r="N2" s="12"/>
      <c r="O2" s="12"/>
      <c r="P2" s="12"/>
      <c r="Q2" s="13" t="s">
        <v>13</v>
      </c>
      <c r="R2" s="14" t="s">
        <v>14</v>
      </c>
      <c r="S2" s="15" t="s">
        <v>15</v>
      </c>
      <c r="T2" s="15" t="s">
        <v>16</v>
      </c>
      <c r="U2" s="15" t="s">
        <v>17</v>
      </c>
    </row>
    <row r="3" s="1" customFormat="1" ht="58" customHeight="1" spans="1:21">
      <c r="A3" s="10"/>
      <c r="B3" s="10"/>
      <c r="C3" s="10"/>
      <c r="D3" s="16"/>
      <c r="E3" s="10"/>
      <c r="F3" s="10"/>
      <c r="G3" s="10"/>
      <c r="H3" s="10"/>
      <c r="I3" s="16"/>
      <c r="J3" s="16"/>
      <c r="K3" s="10"/>
      <c r="L3" s="12" t="s">
        <v>18</v>
      </c>
      <c r="M3" s="12" t="s">
        <v>19</v>
      </c>
      <c r="N3" s="12" t="s">
        <v>20</v>
      </c>
      <c r="O3" s="12" t="s">
        <v>21</v>
      </c>
      <c r="P3" s="12" t="s">
        <v>22</v>
      </c>
      <c r="Q3" s="13"/>
      <c r="R3" s="14"/>
      <c r="S3" s="15"/>
      <c r="T3" s="15"/>
      <c r="U3" s="15"/>
    </row>
    <row r="4" s="2" customFormat="1" ht="30" customHeight="1" spans="1:21">
      <c r="A4" s="17">
        <v>1</v>
      </c>
      <c r="B4" s="18" t="s">
        <v>23</v>
      </c>
      <c r="C4" s="17" t="s">
        <v>24</v>
      </c>
      <c r="D4" s="17" t="str">
        <f>IF(MOD(MID(E4,17,1),2),"男","女")</f>
        <v>男</v>
      </c>
      <c r="E4" s="35" t="s">
        <v>25</v>
      </c>
      <c r="F4" s="17">
        <f ca="1" t="shared" ref="F4:F22" si="0">YEAR(TODAY())-MID(E4,7,4)</f>
        <v>66</v>
      </c>
      <c r="G4" s="18" t="s">
        <v>26</v>
      </c>
      <c r="H4" s="17" t="s">
        <v>27</v>
      </c>
      <c r="I4" s="17">
        <f t="shared" ref="I4:I7" si="1">1140+1090</f>
        <v>2230</v>
      </c>
      <c r="J4" s="17" t="s">
        <v>28</v>
      </c>
      <c r="K4" s="17">
        <f t="shared" ref="K4:K7" si="2">1140+1090</f>
        <v>2230</v>
      </c>
      <c r="L4" s="19">
        <v>877</v>
      </c>
      <c r="M4" s="19">
        <v>80</v>
      </c>
      <c r="N4" s="19">
        <v>0</v>
      </c>
      <c r="O4" s="19">
        <v>198</v>
      </c>
      <c r="P4" s="19">
        <v>149</v>
      </c>
      <c r="Q4" s="19">
        <f>K4-L4-M4-N4-O4-P4</f>
        <v>926</v>
      </c>
      <c r="R4" s="20">
        <v>46143</v>
      </c>
      <c r="S4" s="18" t="s">
        <v>29</v>
      </c>
      <c r="T4" s="36" t="s">
        <v>30</v>
      </c>
      <c r="U4" s="17"/>
    </row>
    <row r="5" s="2" customFormat="1" ht="30" customHeight="1" spans="1:21">
      <c r="A5" s="17">
        <v>2</v>
      </c>
      <c r="B5" s="18" t="s">
        <v>23</v>
      </c>
      <c r="C5" s="17" t="s">
        <v>31</v>
      </c>
      <c r="D5" s="17" t="str">
        <f>IF(MOD(MID(E5,17,1),2),"男","女")</f>
        <v>女</v>
      </c>
      <c r="E5" s="35" t="s">
        <v>32</v>
      </c>
      <c r="F5" s="17">
        <f ca="1" t="shared" si="0"/>
        <v>84</v>
      </c>
      <c r="G5" s="18" t="s">
        <v>33</v>
      </c>
      <c r="H5" s="17" t="s">
        <v>34</v>
      </c>
      <c r="I5" s="17">
        <f>1140+685</f>
        <v>1825</v>
      </c>
      <c r="J5" s="17" t="s">
        <v>28</v>
      </c>
      <c r="K5" s="17">
        <v>1800</v>
      </c>
      <c r="L5" s="19">
        <v>877</v>
      </c>
      <c r="M5" s="19">
        <v>100</v>
      </c>
      <c r="N5" s="19">
        <v>0</v>
      </c>
      <c r="O5" s="19">
        <v>0</v>
      </c>
      <c r="P5" s="19">
        <v>0</v>
      </c>
      <c r="Q5" s="19">
        <f>K5-L5-M5-N5-O5-P5</f>
        <v>823</v>
      </c>
      <c r="R5" s="20">
        <v>46143</v>
      </c>
      <c r="S5" s="18" t="s">
        <v>29</v>
      </c>
      <c r="T5" s="36" t="s">
        <v>35</v>
      </c>
      <c r="U5" s="17"/>
    </row>
    <row r="6" s="2" customFormat="1" ht="30" customHeight="1" spans="1:21">
      <c r="A6" s="17">
        <v>3</v>
      </c>
      <c r="B6" s="18" t="s">
        <v>23</v>
      </c>
      <c r="C6" s="17" t="s">
        <v>36</v>
      </c>
      <c r="D6" s="17" t="str">
        <f>IF(MOD(MID(E6,17,1),2),"男","女")</f>
        <v>女</v>
      </c>
      <c r="E6" s="35" t="s">
        <v>37</v>
      </c>
      <c r="F6" s="17">
        <f ca="1" t="shared" si="0"/>
        <v>78</v>
      </c>
      <c r="G6" s="18" t="s">
        <v>38</v>
      </c>
      <c r="H6" s="17" t="s">
        <v>27</v>
      </c>
      <c r="I6" s="17">
        <f t="shared" si="1"/>
        <v>2230</v>
      </c>
      <c r="J6" s="17" t="s">
        <v>28</v>
      </c>
      <c r="K6" s="17">
        <f t="shared" si="2"/>
        <v>2230</v>
      </c>
      <c r="L6" s="19">
        <v>877</v>
      </c>
      <c r="M6" s="19">
        <v>80</v>
      </c>
      <c r="N6" s="19">
        <v>0</v>
      </c>
      <c r="O6" s="19">
        <v>198</v>
      </c>
      <c r="P6" s="19">
        <v>179</v>
      </c>
      <c r="Q6" s="19">
        <f>K6-L6-M6-N6-O6-P6</f>
        <v>896</v>
      </c>
      <c r="R6" s="20">
        <v>46143</v>
      </c>
      <c r="S6" s="18" t="s">
        <v>29</v>
      </c>
      <c r="T6" s="36" t="s">
        <v>39</v>
      </c>
      <c r="U6" s="17"/>
    </row>
    <row r="7" s="2" customFormat="1" ht="30" customHeight="1" spans="1:21">
      <c r="A7" s="17">
        <v>4</v>
      </c>
      <c r="B7" s="18" t="s">
        <v>23</v>
      </c>
      <c r="C7" s="17" t="s">
        <v>40</v>
      </c>
      <c r="D7" s="17" t="str">
        <f>IF(MOD(MID(E7,17,1),2),"男","女")</f>
        <v>女</v>
      </c>
      <c r="E7" s="35" t="s">
        <v>41</v>
      </c>
      <c r="F7" s="17">
        <f ca="1" t="shared" si="0"/>
        <v>74</v>
      </c>
      <c r="G7" s="18" t="s">
        <v>42</v>
      </c>
      <c r="H7" s="17" t="s">
        <v>27</v>
      </c>
      <c r="I7" s="17">
        <f t="shared" si="1"/>
        <v>2230</v>
      </c>
      <c r="J7" s="17" t="s">
        <v>28</v>
      </c>
      <c r="K7" s="17">
        <f t="shared" si="2"/>
        <v>2230</v>
      </c>
      <c r="L7" s="19">
        <v>877</v>
      </c>
      <c r="M7" s="19">
        <v>80</v>
      </c>
      <c r="N7" s="19">
        <v>0</v>
      </c>
      <c r="O7" s="19">
        <v>0</v>
      </c>
      <c r="P7" s="19">
        <v>0</v>
      </c>
      <c r="Q7" s="19">
        <f>(K7-(L7+M7+N7+O7))*0.5</f>
        <v>636.5</v>
      </c>
      <c r="R7" s="20">
        <v>46143</v>
      </c>
      <c r="S7" s="18" t="s">
        <v>29</v>
      </c>
      <c r="T7" s="36" t="s">
        <v>43</v>
      </c>
      <c r="U7" s="18" t="s">
        <v>44</v>
      </c>
    </row>
    <row r="8" s="2" customFormat="1" ht="30" customHeight="1" spans="1:21">
      <c r="A8" s="17">
        <v>5</v>
      </c>
      <c r="B8" s="18" t="s">
        <v>23</v>
      </c>
      <c r="C8" s="17" t="s">
        <v>45</v>
      </c>
      <c r="D8" s="17" t="str">
        <f t="shared" ref="D8:D16" si="3">IF(MOD(MID(E8,17,1),2),"男","女")</f>
        <v>女</v>
      </c>
      <c r="E8" s="35" t="s">
        <v>46</v>
      </c>
      <c r="F8" s="17">
        <f ca="1" t="shared" si="0"/>
        <v>82</v>
      </c>
      <c r="G8" s="18" t="s">
        <v>47</v>
      </c>
      <c r="H8" s="17" t="s">
        <v>27</v>
      </c>
      <c r="I8" s="17">
        <f t="shared" ref="I8:I13" si="4">1140+1090</f>
        <v>2230</v>
      </c>
      <c r="J8" s="17" t="s">
        <v>28</v>
      </c>
      <c r="K8" s="17">
        <f t="shared" ref="K8:K13" si="5">1140+1090</f>
        <v>2230</v>
      </c>
      <c r="L8" s="19">
        <v>877</v>
      </c>
      <c r="M8" s="19">
        <v>100</v>
      </c>
      <c r="N8" s="19">
        <v>0</v>
      </c>
      <c r="O8" s="19">
        <v>0</v>
      </c>
      <c r="P8" s="19">
        <v>0</v>
      </c>
      <c r="Q8" s="19">
        <f t="shared" ref="Q8:Q22" si="6">K8-L8-M8-N8-O8-P8</f>
        <v>1253</v>
      </c>
      <c r="R8" s="20">
        <v>46143</v>
      </c>
      <c r="S8" s="18" t="s">
        <v>29</v>
      </c>
      <c r="T8" s="36" t="s">
        <v>48</v>
      </c>
      <c r="U8" s="17"/>
    </row>
    <row r="9" s="2" customFormat="1" ht="30" customHeight="1" spans="1:21">
      <c r="A9" s="17">
        <v>6</v>
      </c>
      <c r="B9" s="18" t="s">
        <v>23</v>
      </c>
      <c r="C9" s="17" t="s">
        <v>49</v>
      </c>
      <c r="D9" s="17" t="str">
        <f t="shared" si="3"/>
        <v>女</v>
      </c>
      <c r="E9" s="35" t="s">
        <v>50</v>
      </c>
      <c r="F9" s="17">
        <f ca="1" t="shared" si="0"/>
        <v>85</v>
      </c>
      <c r="G9" s="18" t="s">
        <v>51</v>
      </c>
      <c r="H9" s="17" t="s">
        <v>27</v>
      </c>
      <c r="I9" s="17">
        <f t="shared" si="4"/>
        <v>2230</v>
      </c>
      <c r="J9" s="17" t="s">
        <v>28</v>
      </c>
      <c r="K9" s="17">
        <f t="shared" si="5"/>
        <v>2230</v>
      </c>
      <c r="L9" s="19">
        <v>877</v>
      </c>
      <c r="M9" s="19">
        <v>100</v>
      </c>
      <c r="N9" s="19">
        <v>0</v>
      </c>
      <c r="O9" s="19">
        <v>198</v>
      </c>
      <c r="P9" s="19">
        <v>149</v>
      </c>
      <c r="Q9" s="19">
        <f t="shared" si="6"/>
        <v>906</v>
      </c>
      <c r="R9" s="20">
        <v>46143</v>
      </c>
      <c r="S9" s="18" t="s">
        <v>29</v>
      </c>
      <c r="T9" s="36" t="s">
        <v>52</v>
      </c>
      <c r="U9" s="17"/>
    </row>
    <row r="10" s="2" customFormat="1" ht="30" customHeight="1" spans="1:21">
      <c r="A10" s="17">
        <v>7</v>
      </c>
      <c r="B10" s="18" t="s">
        <v>23</v>
      </c>
      <c r="C10" s="17" t="s">
        <v>53</v>
      </c>
      <c r="D10" s="17" t="str">
        <f t="shared" si="3"/>
        <v>女</v>
      </c>
      <c r="E10" s="35" t="s">
        <v>54</v>
      </c>
      <c r="F10" s="17">
        <f ca="1" t="shared" si="0"/>
        <v>78</v>
      </c>
      <c r="G10" s="18" t="s">
        <v>55</v>
      </c>
      <c r="H10" s="17" t="s">
        <v>27</v>
      </c>
      <c r="I10" s="17">
        <f t="shared" si="4"/>
        <v>2230</v>
      </c>
      <c r="J10" s="17" t="s">
        <v>28</v>
      </c>
      <c r="K10" s="17">
        <f t="shared" si="5"/>
        <v>2230</v>
      </c>
      <c r="L10" s="19">
        <v>877</v>
      </c>
      <c r="M10" s="19">
        <v>80</v>
      </c>
      <c r="N10" s="19">
        <v>0</v>
      </c>
      <c r="O10" s="19">
        <v>0</v>
      </c>
      <c r="P10" s="19">
        <v>0</v>
      </c>
      <c r="Q10" s="19">
        <f t="shared" si="6"/>
        <v>1273</v>
      </c>
      <c r="R10" s="20">
        <v>46143</v>
      </c>
      <c r="S10" s="18" t="s">
        <v>29</v>
      </c>
      <c r="T10" s="36" t="s">
        <v>56</v>
      </c>
      <c r="U10" s="17"/>
    </row>
    <row r="11" s="2" customFormat="1" ht="30" customHeight="1" spans="1:21">
      <c r="A11" s="17">
        <v>8</v>
      </c>
      <c r="B11" s="18" t="s">
        <v>23</v>
      </c>
      <c r="C11" s="17" t="s">
        <v>57</v>
      </c>
      <c r="D11" s="17" t="str">
        <f t="shared" si="3"/>
        <v>女</v>
      </c>
      <c r="E11" s="35" t="s">
        <v>58</v>
      </c>
      <c r="F11" s="17">
        <f ca="1" t="shared" si="0"/>
        <v>76</v>
      </c>
      <c r="G11" s="18" t="s">
        <v>59</v>
      </c>
      <c r="H11" s="17" t="s">
        <v>27</v>
      </c>
      <c r="I11" s="17">
        <f t="shared" si="4"/>
        <v>2230</v>
      </c>
      <c r="J11" s="17" t="s">
        <v>28</v>
      </c>
      <c r="K11" s="17">
        <f t="shared" si="5"/>
        <v>2230</v>
      </c>
      <c r="L11" s="19">
        <v>877</v>
      </c>
      <c r="M11" s="19">
        <v>80</v>
      </c>
      <c r="N11" s="19">
        <v>0</v>
      </c>
      <c r="O11" s="19">
        <v>0</v>
      </c>
      <c r="P11" s="19">
        <v>0</v>
      </c>
      <c r="Q11" s="19">
        <f t="shared" si="6"/>
        <v>1273</v>
      </c>
      <c r="R11" s="20">
        <v>46143</v>
      </c>
      <c r="S11" s="18" t="s">
        <v>29</v>
      </c>
      <c r="T11" s="36" t="s">
        <v>60</v>
      </c>
      <c r="U11" s="17"/>
    </row>
    <row r="12" s="2" customFormat="1" ht="30" customHeight="1" spans="1:21">
      <c r="A12" s="17">
        <v>9</v>
      </c>
      <c r="B12" s="18" t="s">
        <v>23</v>
      </c>
      <c r="C12" s="17" t="s">
        <v>61</v>
      </c>
      <c r="D12" s="17" t="str">
        <f t="shared" si="3"/>
        <v>男</v>
      </c>
      <c r="E12" s="35" t="s">
        <v>62</v>
      </c>
      <c r="F12" s="17">
        <f ca="1" t="shared" si="0"/>
        <v>80</v>
      </c>
      <c r="G12" s="18" t="s">
        <v>55</v>
      </c>
      <c r="H12" s="17" t="s">
        <v>63</v>
      </c>
      <c r="I12" s="17">
        <f t="shared" si="4"/>
        <v>2230</v>
      </c>
      <c r="J12" s="17" t="s">
        <v>28</v>
      </c>
      <c r="K12" s="17">
        <v>1800</v>
      </c>
      <c r="L12" s="19">
        <v>877</v>
      </c>
      <c r="M12" s="19">
        <v>80</v>
      </c>
      <c r="N12" s="19">
        <v>0</v>
      </c>
      <c r="O12" s="19">
        <v>149</v>
      </c>
      <c r="P12" s="19">
        <v>0</v>
      </c>
      <c r="Q12" s="19">
        <f t="shared" si="6"/>
        <v>694</v>
      </c>
      <c r="R12" s="20">
        <v>46143</v>
      </c>
      <c r="S12" s="18" t="s">
        <v>29</v>
      </c>
      <c r="T12" s="36" t="s">
        <v>64</v>
      </c>
      <c r="U12" s="17"/>
    </row>
    <row r="13" s="2" customFormat="1" ht="30" customHeight="1" spans="1:21">
      <c r="A13" s="17">
        <v>10</v>
      </c>
      <c r="B13" s="18" t="s">
        <v>65</v>
      </c>
      <c r="C13" s="17" t="s">
        <v>66</v>
      </c>
      <c r="D13" s="17" t="str">
        <f t="shared" si="3"/>
        <v>女</v>
      </c>
      <c r="E13" s="35" t="s">
        <v>67</v>
      </c>
      <c r="F13" s="17">
        <f ca="1" t="shared" si="0"/>
        <v>83</v>
      </c>
      <c r="G13" s="17" t="s">
        <v>68</v>
      </c>
      <c r="H13" s="17" t="s">
        <v>63</v>
      </c>
      <c r="I13" s="17">
        <f t="shared" si="4"/>
        <v>2230</v>
      </c>
      <c r="J13" s="17" t="s">
        <v>28</v>
      </c>
      <c r="K13" s="17">
        <f t="shared" si="5"/>
        <v>2230</v>
      </c>
      <c r="L13" s="19">
        <v>877</v>
      </c>
      <c r="M13" s="19">
        <v>100</v>
      </c>
      <c r="N13" s="19">
        <v>0</v>
      </c>
      <c r="O13" s="19">
        <v>0</v>
      </c>
      <c r="P13" s="19">
        <v>0</v>
      </c>
      <c r="Q13" s="19">
        <f t="shared" si="6"/>
        <v>1253</v>
      </c>
      <c r="R13" s="20">
        <v>46143</v>
      </c>
      <c r="S13" s="18" t="s">
        <v>29</v>
      </c>
      <c r="T13" s="36" t="s">
        <v>69</v>
      </c>
      <c r="U13" s="17"/>
    </row>
    <row r="14" s="2" customFormat="1" ht="30" customHeight="1" spans="1:21">
      <c r="A14" s="17">
        <v>11</v>
      </c>
      <c r="B14" s="18" t="s">
        <v>23</v>
      </c>
      <c r="C14" s="17" t="s">
        <v>70</v>
      </c>
      <c r="D14" s="17" t="s">
        <v>71</v>
      </c>
      <c r="E14" s="35" t="s">
        <v>72</v>
      </c>
      <c r="F14" s="17">
        <f ca="1" t="shared" si="0"/>
        <v>94</v>
      </c>
      <c r="G14" s="18" t="s">
        <v>73</v>
      </c>
      <c r="H14" s="17" t="s">
        <v>34</v>
      </c>
      <c r="I14" s="17">
        <f t="shared" ref="I14:I17" si="7">1140+685</f>
        <v>1825</v>
      </c>
      <c r="J14" s="17" t="s">
        <v>28</v>
      </c>
      <c r="K14" s="17">
        <v>1800</v>
      </c>
      <c r="L14" s="19">
        <v>877</v>
      </c>
      <c r="M14" s="19">
        <v>200</v>
      </c>
      <c r="N14" s="19">
        <v>0</v>
      </c>
      <c r="O14" s="19">
        <v>0</v>
      </c>
      <c r="P14" s="19">
        <v>0</v>
      </c>
      <c r="Q14" s="19">
        <f t="shared" si="6"/>
        <v>723</v>
      </c>
      <c r="R14" s="20">
        <v>46143</v>
      </c>
      <c r="S14" s="18" t="s">
        <v>29</v>
      </c>
      <c r="T14" s="36" t="s">
        <v>74</v>
      </c>
      <c r="U14" s="17"/>
    </row>
    <row r="15" s="2" customFormat="1" ht="30" customHeight="1" spans="1:21">
      <c r="A15" s="17">
        <v>12</v>
      </c>
      <c r="B15" s="18" t="s">
        <v>23</v>
      </c>
      <c r="C15" s="17" t="s">
        <v>75</v>
      </c>
      <c r="D15" s="17" t="s">
        <v>71</v>
      </c>
      <c r="E15" s="35" t="s">
        <v>76</v>
      </c>
      <c r="F15" s="17">
        <f ca="1" t="shared" si="0"/>
        <v>94</v>
      </c>
      <c r="G15" s="18" t="s">
        <v>26</v>
      </c>
      <c r="H15" s="17" t="s">
        <v>34</v>
      </c>
      <c r="I15" s="17">
        <f t="shared" si="7"/>
        <v>1825</v>
      </c>
      <c r="J15" s="17" t="s">
        <v>28</v>
      </c>
      <c r="K15" s="17">
        <v>1800</v>
      </c>
      <c r="L15" s="19">
        <v>877</v>
      </c>
      <c r="M15" s="19">
        <v>200</v>
      </c>
      <c r="N15" s="19">
        <v>0</v>
      </c>
      <c r="O15" s="19">
        <v>149</v>
      </c>
      <c r="P15" s="19">
        <v>0</v>
      </c>
      <c r="Q15" s="19">
        <f t="shared" si="6"/>
        <v>574</v>
      </c>
      <c r="R15" s="20">
        <v>46143</v>
      </c>
      <c r="S15" s="18" t="s">
        <v>29</v>
      </c>
      <c r="T15" s="36" t="s">
        <v>77</v>
      </c>
      <c r="U15" s="17"/>
    </row>
    <row r="16" s="2" customFormat="1" ht="30" customHeight="1" spans="1:21">
      <c r="A16" s="17">
        <v>13</v>
      </c>
      <c r="B16" s="18" t="s">
        <v>23</v>
      </c>
      <c r="C16" s="17" t="s">
        <v>78</v>
      </c>
      <c r="D16" s="17" t="s">
        <v>79</v>
      </c>
      <c r="E16" s="35" t="s">
        <v>80</v>
      </c>
      <c r="F16" s="17">
        <f ca="1" t="shared" si="0"/>
        <v>74</v>
      </c>
      <c r="G16" s="18" t="s">
        <v>81</v>
      </c>
      <c r="H16" s="17" t="s">
        <v>34</v>
      </c>
      <c r="I16" s="17">
        <f t="shared" si="7"/>
        <v>1825</v>
      </c>
      <c r="J16" s="17" t="s">
        <v>28</v>
      </c>
      <c r="K16" s="17">
        <v>1800</v>
      </c>
      <c r="L16" s="19">
        <v>877</v>
      </c>
      <c r="M16" s="19">
        <v>80</v>
      </c>
      <c r="N16" s="19">
        <v>0</v>
      </c>
      <c r="O16" s="19">
        <v>198</v>
      </c>
      <c r="P16" s="19">
        <v>149</v>
      </c>
      <c r="Q16" s="19">
        <f t="shared" si="6"/>
        <v>496</v>
      </c>
      <c r="R16" s="20">
        <v>46143</v>
      </c>
      <c r="S16" s="18" t="s">
        <v>29</v>
      </c>
      <c r="T16" s="36" t="s">
        <v>82</v>
      </c>
      <c r="U16" s="17"/>
    </row>
    <row r="17" s="2" customFormat="1" ht="30" customHeight="1" spans="1:21">
      <c r="A17" s="17">
        <v>14</v>
      </c>
      <c r="B17" s="18" t="s">
        <v>23</v>
      </c>
      <c r="C17" s="17" t="s">
        <v>83</v>
      </c>
      <c r="D17" s="17" t="s">
        <v>71</v>
      </c>
      <c r="E17" s="35" t="s">
        <v>84</v>
      </c>
      <c r="F17" s="17">
        <f ca="1" t="shared" si="0"/>
        <v>63</v>
      </c>
      <c r="G17" s="18" t="s">
        <v>85</v>
      </c>
      <c r="H17" s="17" t="s">
        <v>34</v>
      </c>
      <c r="I17" s="17">
        <f t="shared" si="7"/>
        <v>1825</v>
      </c>
      <c r="J17" s="17" t="s">
        <v>28</v>
      </c>
      <c r="K17" s="17">
        <v>1800</v>
      </c>
      <c r="L17" s="19">
        <v>877</v>
      </c>
      <c r="M17" s="19">
        <v>80</v>
      </c>
      <c r="N17" s="19">
        <v>0</v>
      </c>
      <c r="O17" s="19">
        <v>149</v>
      </c>
      <c r="P17" s="19">
        <v>0</v>
      </c>
      <c r="Q17" s="19">
        <f t="shared" si="6"/>
        <v>694</v>
      </c>
      <c r="R17" s="20">
        <v>46143</v>
      </c>
      <c r="S17" s="18" t="s">
        <v>29</v>
      </c>
      <c r="T17" s="36" t="s">
        <v>86</v>
      </c>
      <c r="U17" s="17"/>
    </row>
    <row r="18" s="2" customFormat="1" ht="30" customHeight="1" spans="1:21">
      <c r="A18" s="17">
        <v>15</v>
      </c>
      <c r="B18" s="18" t="s">
        <v>23</v>
      </c>
      <c r="C18" s="21" t="s">
        <v>87</v>
      </c>
      <c r="D18" s="17" t="s">
        <v>79</v>
      </c>
      <c r="E18" s="37" t="s">
        <v>88</v>
      </c>
      <c r="F18" s="17">
        <f ca="1" t="shared" si="0"/>
        <v>86</v>
      </c>
      <c r="G18" s="23" t="s">
        <v>89</v>
      </c>
      <c r="H18" s="17" t="s">
        <v>63</v>
      </c>
      <c r="I18" s="17">
        <v>2230</v>
      </c>
      <c r="J18" s="17" t="s">
        <v>28</v>
      </c>
      <c r="K18" s="17">
        <v>2230</v>
      </c>
      <c r="L18" s="19">
        <v>877</v>
      </c>
      <c r="M18" s="19">
        <v>100</v>
      </c>
      <c r="N18" s="19">
        <v>0</v>
      </c>
      <c r="O18" s="19">
        <v>0</v>
      </c>
      <c r="P18" s="19">
        <v>0</v>
      </c>
      <c r="Q18" s="19">
        <f t="shared" si="6"/>
        <v>1253</v>
      </c>
      <c r="R18" s="20">
        <v>46143</v>
      </c>
      <c r="S18" s="18" t="s">
        <v>29</v>
      </c>
      <c r="T18" s="36" t="s">
        <v>90</v>
      </c>
      <c r="U18" s="17"/>
    </row>
    <row r="19" s="2" customFormat="1" ht="30" customHeight="1" spans="1:21">
      <c r="A19" s="17">
        <v>16</v>
      </c>
      <c r="B19" s="18" t="s">
        <v>23</v>
      </c>
      <c r="C19" s="21" t="s">
        <v>91</v>
      </c>
      <c r="D19" s="17" t="s">
        <v>79</v>
      </c>
      <c r="E19" s="37" t="s">
        <v>92</v>
      </c>
      <c r="F19" s="17">
        <f ca="1" t="shared" si="0"/>
        <v>99</v>
      </c>
      <c r="G19" s="23" t="s">
        <v>93</v>
      </c>
      <c r="H19" s="17" t="s">
        <v>63</v>
      </c>
      <c r="I19" s="17">
        <v>2230</v>
      </c>
      <c r="J19" s="17" t="s">
        <v>28</v>
      </c>
      <c r="K19" s="17">
        <v>2230</v>
      </c>
      <c r="L19" s="19">
        <v>877</v>
      </c>
      <c r="M19" s="19">
        <v>200</v>
      </c>
      <c r="N19" s="19">
        <v>0</v>
      </c>
      <c r="O19" s="19">
        <v>0</v>
      </c>
      <c r="P19" s="19">
        <v>0</v>
      </c>
      <c r="Q19" s="19">
        <f t="shared" si="6"/>
        <v>1153</v>
      </c>
      <c r="R19" s="20">
        <v>46143</v>
      </c>
      <c r="S19" s="18" t="s">
        <v>29</v>
      </c>
      <c r="T19" s="36" t="s">
        <v>94</v>
      </c>
      <c r="U19" s="17"/>
    </row>
    <row r="20" s="2" customFormat="1" ht="30" customHeight="1" spans="1:21">
      <c r="A20" s="17">
        <v>17</v>
      </c>
      <c r="B20" s="18" t="s">
        <v>23</v>
      </c>
      <c r="C20" s="17" t="s">
        <v>95</v>
      </c>
      <c r="D20" s="17" t="str">
        <f>IF(MOD(MID(E20,17,1),2),"男","女")</f>
        <v>男</v>
      </c>
      <c r="E20" s="35" t="s">
        <v>96</v>
      </c>
      <c r="F20" s="17">
        <f ca="1" t="shared" si="0"/>
        <v>64</v>
      </c>
      <c r="G20" s="18" t="s">
        <v>97</v>
      </c>
      <c r="H20" s="17" t="s">
        <v>34</v>
      </c>
      <c r="I20" s="17">
        <v>2005</v>
      </c>
      <c r="J20" s="17" t="s">
        <v>98</v>
      </c>
      <c r="K20" s="17">
        <v>2005</v>
      </c>
      <c r="L20" s="19">
        <v>989</v>
      </c>
      <c r="M20" s="19">
        <v>80</v>
      </c>
      <c r="N20" s="19">
        <v>0</v>
      </c>
      <c r="O20" s="19">
        <v>0</v>
      </c>
      <c r="P20" s="19">
        <v>0</v>
      </c>
      <c r="Q20" s="19">
        <f t="shared" si="6"/>
        <v>936</v>
      </c>
      <c r="R20" s="20">
        <v>46143</v>
      </c>
      <c r="S20" s="18" t="s">
        <v>29</v>
      </c>
      <c r="T20" s="36" t="s">
        <v>99</v>
      </c>
      <c r="U20" s="17"/>
    </row>
    <row r="21" s="2" customFormat="1" ht="30" customHeight="1" spans="1:21">
      <c r="A21" s="17">
        <v>18</v>
      </c>
      <c r="B21" s="18" t="s">
        <v>65</v>
      </c>
      <c r="C21" s="21" t="s">
        <v>100</v>
      </c>
      <c r="D21" s="17" t="s">
        <v>71</v>
      </c>
      <c r="E21" s="38" t="s">
        <v>101</v>
      </c>
      <c r="F21" s="17">
        <f ca="1" t="shared" si="0"/>
        <v>62</v>
      </c>
      <c r="G21" s="24" t="s">
        <v>102</v>
      </c>
      <c r="H21" s="17" t="s">
        <v>34</v>
      </c>
      <c r="I21" s="17">
        <v>1825</v>
      </c>
      <c r="J21" s="17" t="s">
        <v>28</v>
      </c>
      <c r="K21" s="17">
        <v>1825</v>
      </c>
      <c r="L21" s="19">
        <v>877</v>
      </c>
      <c r="M21" s="19">
        <v>80</v>
      </c>
      <c r="N21" s="19">
        <v>0</v>
      </c>
      <c r="O21" s="19">
        <v>149</v>
      </c>
      <c r="P21" s="19">
        <v>0</v>
      </c>
      <c r="Q21" s="19">
        <f t="shared" si="6"/>
        <v>719</v>
      </c>
      <c r="R21" s="20">
        <v>46143</v>
      </c>
      <c r="S21" s="18" t="s">
        <v>29</v>
      </c>
      <c r="T21" s="36" t="s">
        <v>103</v>
      </c>
      <c r="U21" s="17"/>
    </row>
    <row r="22" s="2" customFormat="1" ht="30" customHeight="1" spans="1:21">
      <c r="A22" s="17">
        <v>19</v>
      </c>
      <c r="B22" s="18" t="s">
        <v>65</v>
      </c>
      <c r="C22" s="17" t="s">
        <v>104</v>
      </c>
      <c r="D22" s="17" t="s">
        <v>71</v>
      </c>
      <c r="E22" s="35" t="s">
        <v>105</v>
      </c>
      <c r="F22" s="17">
        <f ca="1" t="shared" si="0"/>
        <v>65</v>
      </c>
      <c r="G22" s="24" t="s">
        <v>106</v>
      </c>
      <c r="H22" s="17" t="s">
        <v>34</v>
      </c>
      <c r="I22" s="17">
        <v>1825</v>
      </c>
      <c r="J22" s="17" t="s">
        <v>28</v>
      </c>
      <c r="K22" s="17">
        <v>1825</v>
      </c>
      <c r="L22" s="19">
        <v>877</v>
      </c>
      <c r="M22" s="19">
        <v>80</v>
      </c>
      <c r="N22" s="19">
        <v>0</v>
      </c>
      <c r="O22" s="19">
        <v>149</v>
      </c>
      <c r="P22" s="19">
        <v>0</v>
      </c>
      <c r="Q22" s="19">
        <f t="shared" si="6"/>
        <v>719</v>
      </c>
      <c r="R22" s="20">
        <v>46143</v>
      </c>
      <c r="S22" s="18" t="s">
        <v>29</v>
      </c>
      <c r="T22" s="36" t="s">
        <v>107</v>
      </c>
      <c r="U22" s="17"/>
    </row>
    <row r="23" ht="30" customHeight="1" spans="1:21">
      <c r="A23" s="25"/>
      <c r="B23" s="26" t="s">
        <v>108</v>
      </c>
      <c r="C23" s="25"/>
      <c r="D23" s="25"/>
      <c r="E23" s="25"/>
      <c r="F23" s="25"/>
      <c r="G23" s="25"/>
      <c r="H23" s="25"/>
      <c r="I23" s="25"/>
      <c r="J23" s="25"/>
      <c r="K23" s="25"/>
      <c r="L23" s="27"/>
      <c r="M23" s="27"/>
      <c r="N23" s="27"/>
      <c r="O23" s="27"/>
      <c r="P23" s="27"/>
      <c r="Q23" s="19">
        <f>SUM(Q4:Q22)</f>
        <v>17200.5</v>
      </c>
      <c r="R23" s="28"/>
      <c r="S23" s="29"/>
      <c r="T23" s="29"/>
      <c r="U23" s="30"/>
    </row>
    <row r="24" s="3" customFormat="1" ht="30" customHeight="1" spans="1:21">
      <c r="A24" s="31" t="s">
        <v>109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2"/>
      <c r="M24" s="32"/>
      <c r="N24" s="32"/>
      <c r="O24" s="32"/>
      <c r="P24" s="32"/>
      <c r="Q24" s="32"/>
      <c r="R24" s="33"/>
      <c r="S24" s="31"/>
      <c r="T24" s="31"/>
      <c r="U24" s="34"/>
    </row>
  </sheetData>
  <autoFilter xmlns:etc="http://www.wps.cn/officeDocument/2017/etCustomData" ref="A1:T24" etc:filterBottomFollowUsedRange="0">
    <extLst/>
  </autoFilter>
  <mergeCells count="19">
    <mergeCell ref="A1:U1"/>
    <mergeCell ref="L2:P2"/>
    <mergeCell ref="A24:T2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R2:R3"/>
    <mergeCell ref="S2:S3"/>
    <mergeCell ref="T2:T3"/>
    <mergeCell ref="U2:U3"/>
  </mergeCells>
  <conditionalFormatting sqref="C4">
    <cfRule type="duplicateValues" dxfId="0" priority="16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10">
    <cfRule type="duplicateValues" dxfId="0" priority="8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4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pageMargins left="0.393055555555556" right="0.393055555555556" top="0.472222222222222" bottom="0.472222222222222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洧鲔</cp:lastModifiedBy>
  <dcterms:created xsi:type="dcterms:W3CDTF">2025-08-26T12:47:00Z</dcterms:created>
  <dcterms:modified xsi:type="dcterms:W3CDTF">2026-07-10T06:20:42Z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84BFAD65068E403086D41898F5917D34_13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